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deczky\Desktop\"/>
    </mc:Choice>
  </mc:AlternateContent>
  <xr:revisionPtr revIDLastSave="0" documentId="8_{705672FF-D79E-420D-B14D-8F4E64362DD0}" xr6:coauthVersionLast="47" xr6:coauthVersionMax="47" xr10:uidLastSave="{00000000-0000-0000-0000-000000000000}"/>
  <bookViews>
    <workbookView xWindow="-28910" yWindow="-110" windowWidth="29020" windowHeight="15700" activeTab="3" xr2:uid="{00000000-000D-0000-FFFF-FFFF00000000}"/>
  </bookViews>
  <sheets>
    <sheet name="Munka1" sheetId="1" r:id="rId1"/>
    <sheet name="Munka2" sheetId="2" r:id="rId2"/>
    <sheet name="Munka3" sheetId="3" r:id="rId3"/>
    <sheet name="Munka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29" i="4" l="1"/>
  <c r="T19" i="4"/>
  <c r="T27" i="1"/>
  <c r="S43" i="3" l="1"/>
  <c r="S17" i="3"/>
  <c r="S19" i="4"/>
  <c r="S21" i="4"/>
  <c r="S11" i="3" l="1"/>
  <c r="S45" i="3"/>
  <c r="S19" i="3"/>
  <c r="S27" i="1"/>
  <c r="R27" i="1" l="1"/>
  <c r="Q19" i="4" l="1"/>
  <c r="Q17" i="3"/>
  <c r="Q27" i="1"/>
  <c r="P19" i="4" l="1"/>
  <c r="P27" i="1"/>
  <c r="O27" i="1" l="1"/>
  <c r="N19" i="4" l="1"/>
  <c r="N17" i="3"/>
  <c r="N27" i="1"/>
  <c r="M19" i="4" l="1"/>
  <c r="L19" i="4" l="1"/>
  <c r="L21" i="4" s="1"/>
  <c r="L45" i="3"/>
  <c r="L19" i="3"/>
  <c r="L27" i="1"/>
  <c r="L15" i="1"/>
  <c r="K19" i="4"/>
  <c r="K15" i="1"/>
  <c r="J21" i="4"/>
  <c r="J19" i="4"/>
  <c r="J45" i="3"/>
  <c r="J19" i="3"/>
  <c r="J6" i="1"/>
  <c r="I19" i="4" l="1"/>
  <c r="I27" i="1" l="1"/>
  <c r="I15" i="1"/>
</calcChain>
</file>

<file path=xl/sharedStrings.xml><?xml version="1.0" encoding="utf-8"?>
<sst xmlns="http://schemas.openxmlformats.org/spreadsheetml/2006/main" count="91" uniqueCount="64">
  <si>
    <t xml:space="preserve">81. A szabadalmi tevékenység főbb jellemzői* </t>
  </si>
  <si>
    <t>Megnevezés</t>
  </si>
  <si>
    <t>Ebből:</t>
  </si>
  <si>
    <t>hazai bejelentések</t>
  </si>
  <si>
    <t>külföldről származó bejelentések</t>
  </si>
  <si>
    <t>Európai szabadalom szövegfordításának benyújtása (hatályosítás)</t>
  </si>
  <si>
    <r>
      <t>Érvényben lévő szabadalmak</t>
    </r>
    <r>
      <rPr>
        <vertAlign val="superscript"/>
        <sz val="10"/>
        <rFont val="Times New Roman"/>
        <family val="1"/>
        <charset val="238"/>
      </rPr>
      <t>a)</t>
    </r>
  </si>
  <si>
    <t>* Forrás: Szellemi Tulajdon Nemzeti Hivatala.</t>
  </si>
  <si>
    <t>a) A nemzeti úton benyújtott és a hatályosított európai szabadalmakkal együtt.</t>
  </si>
  <si>
    <t>82. A szabadalmi bejelentések száma szakterület szerint*</t>
  </si>
  <si>
    <t>Szakterület</t>
  </si>
  <si>
    <t>Gyógyszeripar, biotechnológia</t>
  </si>
  <si>
    <t>Gépelemek</t>
  </si>
  <si>
    <t>Kémia (gyógyszeripar nélkül)</t>
  </si>
  <si>
    <t>Műszerek</t>
  </si>
  <si>
    <t>Fémtermékek (gépek nélkül)</t>
  </si>
  <si>
    <t>Villamos gépek (elektronika nélkül)</t>
  </si>
  <si>
    <t xml:space="preserve">Elektronika </t>
  </si>
  <si>
    <t>Egyéb ipari termékek</t>
  </si>
  <si>
    <t>Élelmiszer, dohányipar</t>
  </si>
  <si>
    <t>Kő-, agyag- és üvegtermékek</t>
  </si>
  <si>
    <t>Számítógépek, irodagépek</t>
  </si>
  <si>
    <t>Mezőgazdaság</t>
  </si>
  <si>
    <t>–</t>
  </si>
  <si>
    <t>Papír-, nyomdaipar</t>
  </si>
  <si>
    <t>Építőipar, épületszerkezetek</t>
  </si>
  <si>
    <t>83. A használati mintaoltalmi tevékenység főbb jellemzői*</t>
  </si>
  <si>
    <t>Megadott használati mintaoltalmak száma</t>
  </si>
  <si>
    <t>Elutasított bejelentések</t>
  </si>
  <si>
    <t>Megszűnt bejelentések</t>
  </si>
  <si>
    <t>Befejezett bejelentések</t>
  </si>
  <si>
    <t>Folyamatban lévő használati mintaoltalmi bejelentések száma</t>
  </si>
  <si>
    <t>Érvényben lévő használati mintaoltalmak</t>
  </si>
  <si>
    <t>84. A formatervezési mintaoltalmi tevékenység főbb jellemzői*</t>
  </si>
  <si>
    <t>Folyamatban lévő formatervezési (ipari) mintaoltalmi bejelentések száma</t>
  </si>
  <si>
    <t>85. A védjegyoltalmi tevékenység főbb jellemzői*</t>
  </si>
  <si>
    <t>Nemzeti védjegybejelentési adatok</t>
  </si>
  <si>
    <t>Nemzeti védjegylajstromozások</t>
  </si>
  <si>
    <t>Folyamatban lévő védjegyoltalmi bejelentések száma</t>
  </si>
  <si>
    <t>Magyarországi lajstromozások</t>
  </si>
  <si>
    <t>Egyéb közlekedés</t>
  </si>
  <si>
    <t>Gépjárművek</t>
  </si>
  <si>
    <t>Korábbi nemzetközi bejelentésekből (PCT-megjelölésekből) származó nemzeti eljárási kérelmek</t>
  </si>
  <si>
    <t>Hazai eredetű bejelentések</t>
  </si>
  <si>
    <t>Egyéni bejelentők által benyújtott bejelentések</t>
  </si>
  <si>
    <t>Hazai intézmények által benyújtott bejelentések</t>
  </si>
  <si>
    <t>Külföldi eredetű bejelentések</t>
  </si>
  <si>
    <t>Nemzeti úton, közvetlenül a hivatalhoz benyújtott külföldi bejelentések</t>
  </si>
  <si>
    <r>
      <rPr>
        <sz val="10"/>
        <color rgb="FFFF0000"/>
        <rFont val="Times New Roman"/>
        <family val="1"/>
        <charset val="238"/>
      </rPr>
      <t>Nemzeti úton benyújtott</t>
    </r>
    <r>
      <rPr>
        <sz val="10"/>
        <rFont val="Times New Roman"/>
        <family val="1"/>
        <charset val="238"/>
      </rPr>
      <t xml:space="preserve"> használati mintaoltalmi bejelentések száma</t>
    </r>
  </si>
  <si>
    <t>Nemzeti úton benyújtott szabadalmi bejelentések száma</t>
  </si>
  <si>
    <r>
      <t>Megadott nemzeti- és hatályosított európai  szabadalmak</t>
    </r>
    <r>
      <rPr>
        <vertAlign val="superscript"/>
        <sz val="10"/>
        <rFont val="Times New Roman"/>
        <family val="1"/>
        <charset val="238"/>
      </rPr>
      <t xml:space="preserve">a) </t>
    </r>
  </si>
  <si>
    <t>(visszavonás és visszavontnak tekintés)</t>
  </si>
  <si>
    <t>Európai szabadalom igénypontjai fordításának benyújtása</t>
  </si>
  <si>
    <t>Folyamatban lévő nemzeti úton benyújtott bejelentések</t>
  </si>
  <si>
    <t>Nemzeti úton benyújtott formatervezési (ipari) mintaoltalmi bejelentések száma</t>
  </si>
  <si>
    <t>hazai eredetű bejelentések</t>
  </si>
  <si>
    <t>külföldi eredetű  bejelentések</t>
  </si>
  <si>
    <t>Nemzeti formatervezésiminta-oltalmi megadások száma</t>
  </si>
  <si>
    <t>Érvényben lévő formatervezési mintaoltalmak (mintaszám)</t>
  </si>
  <si>
    <t>Nemzeti úton benyújtott védjegyoltalmi bejelentések száma</t>
  </si>
  <si>
    <t>külföldi eredetű bejelentések</t>
  </si>
  <si>
    <t>Érvényben lévő nemzeti védjegyoltalmak</t>
  </si>
  <si>
    <t>Nemzetközi (madridi rendszerű) védjegybejelentések</t>
  </si>
  <si>
    <t>Magyarországra kiterjedő hatályú, érvényben lévő nemzetközi védjegyoltalmak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</si>
</sst>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2"/>
    </xf>
    <xf numFmtId="0" fontId="4" fillId="0" borderId="0" xfId="0" applyFont="1" applyAlignment="1">
      <alignment horizontal="left" vertical="top" wrapText="1" indent="2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wrapText="1"/>
    </xf>
    <xf numFmtId="3" fontId="4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center"/>
    </xf>
    <xf numFmtId="3" fontId="0" fillId="0" borderId="0" xfId="0" applyNumberFormat="1"/>
    <xf numFmtId="3" fontId="2" fillId="0" borderId="0" xfId="0" applyNumberFormat="1" applyFont="1" applyAlignment="1">
      <alignment vertical="top" wrapText="1"/>
    </xf>
    <xf numFmtId="3" fontId="2" fillId="0" borderId="0" xfId="0" applyNumberFormat="1" applyFont="1" applyFill="1" applyAlignment="1">
      <alignment horizontal="right" vertical="top" wrapText="1"/>
    </xf>
    <xf numFmtId="0" fontId="0" fillId="0" borderId="0" xfId="0" applyFill="1"/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right"/>
    </xf>
    <xf numFmtId="0" fontId="7" fillId="0" borderId="0" xfId="0" applyFont="1"/>
    <xf numFmtId="0" fontId="9" fillId="0" borderId="0" xfId="0" applyFont="1"/>
    <xf numFmtId="3" fontId="10" fillId="0" borderId="0" xfId="0" applyNumberFormat="1" applyFont="1" applyAlignment="1">
      <alignment horizontal="right" vertical="top" wrapText="1"/>
    </xf>
    <xf numFmtId="0" fontId="2" fillId="0" borderId="0" xfId="0" applyFont="1" applyFill="1" applyBorder="1"/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vertical="top" wrapText="1"/>
    </xf>
    <xf numFmtId="0" fontId="7" fillId="0" borderId="0" xfId="0" applyFont="1" applyBorder="1"/>
    <xf numFmtId="0" fontId="0" fillId="0" borderId="0" xfId="0" applyBorder="1"/>
    <xf numFmtId="0" fontId="8" fillId="0" borderId="5" xfId="0" applyFont="1" applyFill="1" applyBorder="1" applyAlignment="1">
      <alignment vertical="center" wrapText="1"/>
    </xf>
    <xf numFmtId="3" fontId="2" fillId="0" borderId="0" xfId="0" applyNumberFormat="1" applyFont="1" applyBorder="1" applyAlignment="1">
      <alignment horizontal="right" vertical="top" wrapText="1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3" fontId="2" fillId="0" borderId="0" xfId="0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0" fontId="11" fillId="0" borderId="0" xfId="0" applyFont="1" applyBorder="1" applyAlignment="1">
      <alignment horizontal="right" vertical="center" wrapText="1"/>
    </xf>
    <xf numFmtId="0" fontId="0" fillId="2" borderId="0" xfId="0" applyFill="1"/>
    <xf numFmtId="0" fontId="2" fillId="0" borderId="0" xfId="0" applyFont="1" applyBorder="1"/>
    <xf numFmtId="0" fontId="7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workbookViewId="0">
      <selection activeCell="G23" sqref="F23:G23"/>
    </sheetView>
  </sheetViews>
  <sheetFormatPr defaultRowHeight="12.5" x14ac:dyDescent="0.25"/>
  <cols>
    <col min="1" max="1" width="42.54296875" customWidth="1"/>
    <col min="2" max="7" width="7.1796875" customWidth="1"/>
  </cols>
  <sheetData>
    <row r="1" spans="1:20" ht="13" x14ac:dyDescent="0.3">
      <c r="A1" s="50" t="s">
        <v>0</v>
      </c>
      <c r="B1" s="50"/>
      <c r="C1" s="50"/>
      <c r="D1" s="50"/>
      <c r="E1" s="50"/>
      <c r="F1" s="50"/>
      <c r="G1" s="50"/>
    </row>
    <row r="2" spans="1:20" ht="13" x14ac:dyDescent="0.3">
      <c r="A2" s="1"/>
    </row>
    <row r="3" spans="1:20" x14ac:dyDescent="0.25">
      <c r="A3" s="51" t="s">
        <v>1</v>
      </c>
      <c r="B3" s="45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5">
        <v>2016</v>
      </c>
      <c r="L3" s="45">
        <v>2017</v>
      </c>
      <c r="M3" s="45">
        <v>2018</v>
      </c>
      <c r="N3" s="45">
        <v>2019</v>
      </c>
      <c r="O3" s="45">
        <v>2020</v>
      </c>
      <c r="P3" s="45">
        <v>2021</v>
      </c>
      <c r="Q3" s="45">
        <v>2022</v>
      </c>
      <c r="R3" s="45">
        <v>2023</v>
      </c>
      <c r="S3" s="45">
        <v>2024</v>
      </c>
      <c r="T3" s="45">
        <v>2025</v>
      </c>
    </row>
    <row r="4" spans="1:20" x14ac:dyDescent="0.25">
      <c r="A4" s="52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0" ht="15.5" x14ac:dyDescent="0.35">
      <c r="A5" s="2"/>
      <c r="G5" s="26"/>
      <c r="J5" s="29"/>
      <c r="K5" s="25"/>
      <c r="N5" s="29"/>
      <c r="P5" s="29"/>
    </row>
    <row r="6" spans="1:20" ht="13" x14ac:dyDescent="0.25">
      <c r="A6" s="3" t="s">
        <v>49</v>
      </c>
      <c r="B6" s="4">
        <v>791</v>
      </c>
      <c r="C6" s="4">
        <v>772</v>
      </c>
      <c r="D6" s="4">
        <v>821</v>
      </c>
      <c r="E6" s="4">
        <v>696</v>
      </c>
      <c r="F6" s="4">
        <v>698</v>
      </c>
      <c r="G6" s="4">
        <v>743</v>
      </c>
      <c r="H6" s="4">
        <v>701</v>
      </c>
      <c r="I6" s="4">
        <v>619</v>
      </c>
      <c r="J6" s="4">
        <f>569+64</f>
        <v>633</v>
      </c>
      <c r="K6" s="4">
        <v>665</v>
      </c>
      <c r="L6" s="4">
        <v>532</v>
      </c>
      <c r="M6" s="4">
        <v>443</v>
      </c>
      <c r="N6" s="4">
        <v>450</v>
      </c>
      <c r="O6" s="4">
        <v>456</v>
      </c>
      <c r="P6" s="4">
        <v>446</v>
      </c>
      <c r="Q6" s="4">
        <v>501</v>
      </c>
      <c r="R6" s="4">
        <v>441</v>
      </c>
      <c r="S6" s="4">
        <v>593</v>
      </c>
      <c r="T6" s="4">
        <v>577</v>
      </c>
    </row>
    <row r="7" spans="1:20" ht="13" x14ac:dyDescent="0.25">
      <c r="A7" s="3" t="s">
        <v>2</v>
      </c>
      <c r="B7" s="4"/>
      <c r="C7" s="4"/>
      <c r="J7" s="29"/>
      <c r="N7" s="29"/>
      <c r="P7" s="29"/>
    </row>
    <row r="8" spans="1:20" ht="13" x14ac:dyDescent="0.25">
      <c r="A8" s="5"/>
      <c r="B8" s="6"/>
      <c r="C8" s="6"/>
      <c r="J8" s="29"/>
      <c r="N8" s="29"/>
      <c r="P8" s="29"/>
    </row>
    <row r="9" spans="1:20" ht="13" x14ac:dyDescent="0.25">
      <c r="A9" s="7" t="s">
        <v>43</v>
      </c>
      <c r="B9" s="4">
        <v>686</v>
      </c>
      <c r="C9" s="4">
        <v>682</v>
      </c>
      <c r="D9" s="4">
        <v>756</v>
      </c>
      <c r="E9" s="4">
        <v>646</v>
      </c>
      <c r="F9" s="4">
        <v>660</v>
      </c>
      <c r="G9" s="4">
        <v>689</v>
      </c>
      <c r="H9" s="4">
        <v>641</v>
      </c>
      <c r="I9" s="4">
        <v>546</v>
      </c>
      <c r="J9" s="4">
        <v>569</v>
      </c>
      <c r="K9" s="4">
        <v>616</v>
      </c>
      <c r="L9" s="4">
        <v>490</v>
      </c>
      <c r="M9" s="4">
        <v>407</v>
      </c>
      <c r="N9" s="4">
        <v>427</v>
      </c>
      <c r="O9" s="4">
        <v>428</v>
      </c>
      <c r="P9" s="4">
        <v>431</v>
      </c>
      <c r="Q9" s="4">
        <v>414</v>
      </c>
      <c r="R9" s="4">
        <v>383</v>
      </c>
      <c r="S9" s="4">
        <v>480</v>
      </c>
      <c r="T9" s="4">
        <v>533</v>
      </c>
    </row>
    <row r="10" spans="1:20" ht="13" x14ac:dyDescent="0.25">
      <c r="A10" s="8"/>
      <c r="B10" s="4"/>
      <c r="C10" s="4"/>
      <c r="J10" s="29"/>
      <c r="N10" s="29"/>
      <c r="P10" s="29"/>
    </row>
    <row r="11" spans="1:20" ht="13" x14ac:dyDescent="0.25">
      <c r="A11" s="9" t="s">
        <v>44</v>
      </c>
      <c r="B11" s="4">
        <v>469</v>
      </c>
      <c r="C11" s="4">
        <v>454</v>
      </c>
      <c r="D11" s="4">
        <v>522</v>
      </c>
      <c r="E11" s="4">
        <v>471</v>
      </c>
      <c r="F11" s="4">
        <v>432</v>
      </c>
      <c r="G11" s="4">
        <v>408</v>
      </c>
      <c r="H11" s="4">
        <v>437</v>
      </c>
      <c r="I11" s="4">
        <v>361</v>
      </c>
      <c r="J11" s="4">
        <v>357</v>
      </c>
      <c r="K11" s="4">
        <v>391</v>
      </c>
      <c r="L11" s="4">
        <v>337</v>
      </c>
      <c r="M11" s="4">
        <v>253</v>
      </c>
      <c r="N11" s="4">
        <v>265</v>
      </c>
      <c r="O11" s="4">
        <v>274</v>
      </c>
      <c r="P11" s="4">
        <v>224</v>
      </c>
      <c r="Q11" s="4">
        <v>214</v>
      </c>
      <c r="R11" s="4">
        <v>190</v>
      </c>
      <c r="S11" s="4">
        <v>244</v>
      </c>
      <c r="T11" s="4">
        <v>274</v>
      </c>
    </row>
    <row r="12" spans="1:20" ht="13" x14ac:dyDescent="0.25">
      <c r="A12" s="10"/>
      <c r="B12" s="4"/>
      <c r="C12" s="4"/>
      <c r="J12" s="29"/>
      <c r="N12" s="29"/>
      <c r="P12" s="29"/>
    </row>
    <row r="13" spans="1:20" ht="13" x14ac:dyDescent="0.25">
      <c r="A13" s="9" t="s">
        <v>45</v>
      </c>
      <c r="B13" s="4">
        <v>217</v>
      </c>
      <c r="C13" s="4">
        <v>228</v>
      </c>
      <c r="D13" s="4">
        <v>234</v>
      </c>
      <c r="E13" s="4">
        <v>175</v>
      </c>
      <c r="F13" s="4">
        <v>228</v>
      </c>
      <c r="G13" s="4">
        <v>281</v>
      </c>
      <c r="H13" s="4">
        <v>207</v>
      </c>
      <c r="I13" s="4">
        <v>185</v>
      </c>
      <c r="J13" s="4">
        <v>212</v>
      </c>
      <c r="K13" s="4">
        <v>225</v>
      </c>
      <c r="L13" s="4">
        <v>153</v>
      </c>
      <c r="M13" s="4">
        <v>154</v>
      </c>
      <c r="N13" s="4">
        <v>162</v>
      </c>
      <c r="O13" s="4">
        <v>154</v>
      </c>
      <c r="P13" s="4">
        <v>207</v>
      </c>
      <c r="Q13" s="4">
        <v>200</v>
      </c>
      <c r="R13" s="4">
        <v>193</v>
      </c>
      <c r="S13" s="4">
        <v>236</v>
      </c>
      <c r="T13" s="4">
        <v>259</v>
      </c>
    </row>
    <row r="14" spans="1:20" ht="13" x14ac:dyDescent="0.25">
      <c r="A14" s="10"/>
      <c r="B14" s="4"/>
      <c r="C14" s="4"/>
      <c r="J14" s="29"/>
      <c r="N14" s="29"/>
      <c r="P14" s="29"/>
    </row>
    <row r="15" spans="1:20" ht="13" x14ac:dyDescent="0.25">
      <c r="A15" s="7" t="s">
        <v>46</v>
      </c>
      <c r="B15" s="4">
        <v>105</v>
      </c>
      <c r="C15" s="4">
        <v>90</v>
      </c>
      <c r="D15" s="4">
        <v>65</v>
      </c>
      <c r="E15" s="4">
        <v>50</v>
      </c>
      <c r="F15" s="4">
        <v>38</v>
      </c>
      <c r="G15" s="4">
        <v>59</v>
      </c>
      <c r="H15" s="4">
        <v>67</v>
      </c>
      <c r="I15" s="4">
        <f>42+31</f>
        <v>73</v>
      </c>
      <c r="J15" s="4">
        <v>64</v>
      </c>
      <c r="K15">
        <f>32+17</f>
        <v>49</v>
      </c>
      <c r="L15" s="4">
        <f>28+14</f>
        <v>42</v>
      </c>
      <c r="M15">
        <v>36</v>
      </c>
      <c r="N15" s="29">
        <v>23</v>
      </c>
      <c r="O15">
        <v>28</v>
      </c>
      <c r="P15" s="29">
        <v>15</v>
      </c>
      <c r="Q15">
        <v>87</v>
      </c>
      <c r="R15">
        <v>58</v>
      </c>
      <c r="S15">
        <v>113</v>
      </c>
      <c r="T15">
        <v>44</v>
      </c>
    </row>
    <row r="16" spans="1:20" ht="13" x14ac:dyDescent="0.25">
      <c r="A16" s="8"/>
      <c r="B16" s="4"/>
      <c r="C16" s="4"/>
      <c r="E16" s="26"/>
      <c r="J16" s="29"/>
      <c r="K16" s="25"/>
      <c r="N16" s="29"/>
      <c r="P16" s="29"/>
    </row>
    <row r="17" spans="1:20" ht="26" x14ac:dyDescent="0.25">
      <c r="A17" s="9" t="s">
        <v>47</v>
      </c>
      <c r="B17" s="4">
        <v>53</v>
      </c>
      <c r="C17" s="4">
        <v>34</v>
      </c>
      <c r="D17" s="4">
        <v>30</v>
      </c>
      <c r="E17" s="4">
        <v>41</v>
      </c>
      <c r="F17" s="4">
        <v>33</v>
      </c>
      <c r="G17" s="4">
        <v>54</v>
      </c>
      <c r="H17" s="4">
        <v>60</v>
      </c>
      <c r="I17" s="4">
        <v>42</v>
      </c>
      <c r="J17" s="4">
        <v>54</v>
      </c>
      <c r="K17" s="4">
        <v>32</v>
      </c>
      <c r="L17" s="4">
        <v>28</v>
      </c>
      <c r="M17" s="4">
        <v>25</v>
      </c>
      <c r="N17" s="4">
        <v>10</v>
      </c>
      <c r="O17" s="4">
        <v>23</v>
      </c>
      <c r="P17" s="4">
        <v>9</v>
      </c>
      <c r="Q17" s="4">
        <v>22</v>
      </c>
      <c r="R17" s="4">
        <v>15</v>
      </c>
      <c r="S17" s="4">
        <v>19</v>
      </c>
      <c r="T17" s="4">
        <v>26</v>
      </c>
    </row>
    <row r="18" spans="1:20" ht="13" x14ac:dyDescent="0.25">
      <c r="A18" s="10"/>
      <c r="B18" s="4"/>
      <c r="C18" s="4"/>
      <c r="E18" s="26"/>
      <c r="J18" s="29"/>
      <c r="K18" s="25"/>
      <c r="N18" s="29"/>
      <c r="P18" s="29"/>
    </row>
    <row r="19" spans="1:20" ht="39" x14ac:dyDescent="0.25">
      <c r="A19" s="9" t="s">
        <v>42</v>
      </c>
      <c r="B19" s="4">
        <v>52</v>
      </c>
      <c r="C19" s="4">
        <v>56</v>
      </c>
      <c r="D19" s="4">
        <v>35</v>
      </c>
      <c r="E19" s="4">
        <v>11</v>
      </c>
      <c r="F19" s="4">
        <v>5</v>
      </c>
      <c r="G19" s="4">
        <v>5</v>
      </c>
      <c r="H19" s="4">
        <v>7</v>
      </c>
      <c r="I19" s="4">
        <v>31</v>
      </c>
      <c r="J19" s="4">
        <v>10</v>
      </c>
      <c r="K19" s="4">
        <v>17</v>
      </c>
      <c r="L19" s="4">
        <v>14</v>
      </c>
      <c r="M19" s="4">
        <v>11</v>
      </c>
      <c r="N19" s="4">
        <v>13</v>
      </c>
      <c r="O19" s="4">
        <v>5</v>
      </c>
      <c r="P19" s="4">
        <v>6</v>
      </c>
      <c r="Q19" s="4">
        <v>65</v>
      </c>
      <c r="R19" s="4">
        <v>43</v>
      </c>
      <c r="S19" s="4">
        <v>94</v>
      </c>
      <c r="T19" s="4">
        <v>18</v>
      </c>
    </row>
    <row r="20" spans="1:20" ht="13" x14ac:dyDescent="0.25">
      <c r="A20" s="10"/>
      <c r="B20" s="4"/>
      <c r="C20" s="4"/>
      <c r="H20" s="26"/>
      <c r="J20" s="29"/>
      <c r="K20" s="25"/>
      <c r="N20" s="29"/>
      <c r="P20" s="29"/>
    </row>
    <row r="21" spans="1:20" ht="26" x14ac:dyDescent="0.3">
      <c r="A21" s="3" t="s">
        <v>5</v>
      </c>
      <c r="B21" s="11">
        <v>1648</v>
      </c>
      <c r="C21" s="11">
        <v>2211</v>
      </c>
      <c r="D21" s="11">
        <v>2309</v>
      </c>
      <c r="E21" s="12">
        <v>2635</v>
      </c>
      <c r="F21" s="11">
        <v>3218</v>
      </c>
      <c r="G21" s="11">
        <v>3342</v>
      </c>
      <c r="H21" s="11">
        <v>3485</v>
      </c>
      <c r="I21" s="11">
        <v>3323</v>
      </c>
      <c r="J21" s="30">
        <v>3582</v>
      </c>
      <c r="K21" s="30">
        <v>4342</v>
      </c>
      <c r="L21" s="30">
        <v>4801</v>
      </c>
      <c r="M21" s="30">
        <v>5225</v>
      </c>
      <c r="N21" s="30">
        <v>5723</v>
      </c>
      <c r="O21" s="30">
        <v>5102</v>
      </c>
      <c r="P21" s="30">
        <v>4567</v>
      </c>
      <c r="Q21" s="30">
        <v>3459</v>
      </c>
      <c r="R21" s="30">
        <v>3917</v>
      </c>
      <c r="S21">
        <v>4808</v>
      </c>
      <c r="T21" s="30">
        <v>4908</v>
      </c>
    </row>
    <row r="22" spans="1:20" ht="13" x14ac:dyDescent="0.25">
      <c r="A22" s="5"/>
      <c r="B22" s="4"/>
      <c r="C22" s="4"/>
      <c r="D22" s="26"/>
      <c r="F22" s="26"/>
      <c r="J22" s="29"/>
      <c r="K22" s="25"/>
      <c r="N22" s="29"/>
      <c r="P22" s="29"/>
    </row>
    <row r="23" spans="1:20" ht="26" x14ac:dyDescent="0.25">
      <c r="A23" s="3" t="s">
        <v>52</v>
      </c>
      <c r="B23" s="4">
        <v>13</v>
      </c>
      <c r="C23" s="4">
        <v>17</v>
      </c>
      <c r="D23" s="4">
        <v>5</v>
      </c>
      <c r="E23" s="4">
        <v>8</v>
      </c>
      <c r="F23" s="4">
        <v>11</v>
      </c>
      <c r="G23" s="4">
        <v>1</v>
      </c>
      <c r="H23" s="4">
        <v>3</v>
      </c>
      <c r="I23" s="4">
        <v>8</v>
      </c>
      <c r="J23" s="4">
        <v>8</v>
      </c>
      <c r="K23" s="4">
        <v>2</v>
      </c>
      <c r="L23" s="4">
        <v>1</v>
      </c>
      <c r="M23" s="4">
        <v>4</v>
      </c>
      <c r="N23" s="4">
        <v>1</v>
      </c>
      <c r="O23" s="4">
        <v>1</v>
      </c>
      <c r="P23" s="4">
        <v>10</v>
      </c>
      <c r="Q23" s="4">
        <v>33</v>
      </c>
      <c r="R23" s="4">
        <v>3</v>
      </c>
      <c r="S23" s="4">
        <v>0</v>
      </c>
      <c r="T23" s="4">
        <v>2</v>
      </c>
    </row>
    <row r="24" spans="1:20" ht="13" x14ac:dyDescent="0.25">
      <c r="A24" s="5"/>
      <c r="B24" s="4"/>
      <c r="C24" s="4"/>
      <c r="E24" s="26"/>
      <c r="J24" s="29"/>
      <c r="K24" s="25"/>
      <c r="N24" s="29"/>
      <c r="P24" s="29"/>
    </row>
    <row r="25" spans="1:20" ht="13" x14ac:dyDescent="0.25">
      <c r="A25" s="3" t="s">
        <v>53</v>
      </c>
      <c r="B25" s="13">
        <v>11263</v>
      </c>
      <c r="C25" s="13">
        <v>10426</v>
      </c>
      <c r="D25" s="13">
        <v>8939</v>
      </c>
      <c r="E25" s="13">
        <v>7067</v>
      </c>
      <c r="F25" s="13">
        <v>5976</v>
      </c>
      <c r="G25" s="13">
        <v>5934</v>
      </c>
      <c r="H25" s="13">
        <v>4323</v>
      </c>
      <c r="I25" s="13">
        <v>3595</v>
      </c>
      <c r="J25" s="31">
        <v>1760</v>
      </c>
      <c r="K25" s="13">
        <v>1478</v>
      </c>
      <c r="L25" s="13">
        <v>1271</v>
      </c>
      <c r="M25" s="31">
        <v>1049</v>
      </c>
      <c r="N25" s="31">
        <v>867</v>
      </c>
      <c r="O25" s="31">
        <v>810</v>
      </c>
      <c r="P25" s="31">
        <v>834</v>
      </c>
      <c r="Q25" s="31">
        <v>837</v>
      </c>
      <c r="R25" s="31">
        <v>864</v>
      </c>
      <c r="S25" s="31">
        <v>917</v>
      </c>
      <c r="T25" s="31">
        <v>941</v>
      </c>
    </row>
    <row r="26" spans="1:20" ht="13" x14ac:dyDescent="0.25">
      <c r="A26" s="3"/>
      <c r="B26" s="4"/>
      <c r="C26" s="4"/>
      <c r="J26" s="29"/>
      <c r="N26" s="29"/>
      <c r="P26" s="29"/>
    </row>
    <row r="27" spans="1:20" ht="28.5" x14ac:dyDescent="0.25">
      <c r="A27" s="3" t="s">
        <v>50</v>
      </c>
      <c r="B27" s="31">
        <v>2216</v>
      </c>
      <c r="C27" s="31">
        <v>2212</v>
      </c>
      <c r="D27" s="31">
        <v>2688</v>
      </c>
      <c r="E27" s="31">
        <v>3031</v>
      </c>
      <c r="F27" s="31">
        <v>3195</v>
      </c>
      <c r="G27" s="31">
        <v>3278</v>
      </c>
      <c r="H27" s="31">
        <v>4965</v>
      </c>
      <c r="I27" s="40">
        <f>3342+376</f>
        <v>3718</v>
      </c>
      <c r="J27" s="31">
        <v>3947</v>
      </c>
      <c r="K27" s="31">
        <v>4366</v>
      </c>
      <c r="L27" s="31">
        <f>155+5211</f>
        <v>5366</v>
      </c>
      <c r="M27" s="31">
        <v>5383</v>
      </c>
      <c r="N27" s="31">
        <f>6070+135</f>
        <v>6205</v>
      </c>
      <c r="O27" s="31">
        <f>5053+94</f>
        <v>5147</v>
      </c>
      <c r="P27" s="31">
        <f>4904+107</f>
        <v>5011</v>
      </c>
      <c r="Q27" s="31">
        <f>132+3605</f>
        <v>3737</v>
      </c>
      <c r="R27" s="31">
        <f>3809+123</f>
        <v>3932</v>
      </c>
      <c r="S27" s="31">
        <f>105+4828</f>
        <v>4933</v>
      </c>
      <c r="T27" s="31">
        <f>169+4751</f>
        <v>4920</v>
      </c>
    </row>
    <row r="28" spans="1:20" ht="13" x14ac:dyDescent="0.25">
      <c r="A28" s="5"/>
      <c r="B28" s="4"/>
      <c r="C28" s="4"/>
      <c r="G28" s="26"/>
      <c r="J28" s="29"/>
      <c r="K28" s="25"/>
      <c r="N28" s="29"/>
      <c r="P28" s="29"/>
    </row>
    <row r="29" spans="1:20" ht="15.5" x14ac:dyDescent="0.3">
      <c r="A29" s="14" t="s">
        <v>6</v>
      </c>
      <c r="B29" s="13">
        <v>10306</v>
      </c>
      <c r="C29" s="13">
        <v>11462</v>
      </c>
      <c r="D29" s="13">
        <v>12749</v>
      </c>
      <c r="E29" s="13">
        <v>13853</v>
      </c>
      <c r="F29" s="13">
        <v>15390</v>
      </c>
      <c r="G29" s="13">
        <v>16699</v>
      </c>
      <c r="H29" s="13">
        <v>19130</v>
      </c>
      <c r="I29" s="13">
        <v>20426</v>
      </c>
      <c r="J29" s="31">
        <v>21851</v>
      </c>
      <c r="K29" s="31">
        <v>23782</v>
      </c>
      <c r="L29" s="31">
        <v>26225</v>
      </c>
      <c r="M29" s="31">
        <v>28677</v>
      </c>
      <c r="N29" s="19">
        <v>31958</v>
      </c>
      <c r="O29" s="19">
        <v>34174</v>
      </c>
      <c r="P29" s="31">
        <v>34797</v>
      </c>
      <c r="Q29" s="31">
        <v>35746</v>
      </c>
      <c r="R29" s="31">
        <v>34934</v>
      </c>
      <c r="S29" s="31">
        <v>35950</v>
      </c>
      <c r="T29" s="31">
        <v>35143</v>
      </c>
    </row>
    <row r="30" spans="1:20" ht="13" x14ac:dyDescent="0.25">
      <c r="A30" s="5"/>
    </row>
    <row r="31" spans="1:20" ht="13" x14ac:dyDescent="0.25">
      <c r="A31" s="5"/>
    </row>
    <row r="33" spans="1:12" x14ac:dyDescent="0.25">
      <c r="A33" s="47" t="s">
        <v>7</v>
      </c>
      <c r="B33" s="47"/>
      <c r="C33" s="47"/>
      <c r="D33" s="47"/>
      <c r="E33" s="47"/>
      <c r="F33" s="47"/>
      <c r="G33" s="47"/>
    </row>
    <row r="34" spans="1:12" x14ac:dyDescent="0.25">
      <c r="A34" s="48" t="s">
        <v>8</v>
      </c>
      <c r="B34" s="48"/>
      <c r="C34" s="48"/>
      <c r="D34" s="48"/>
      <c r="E34" s="48"/>
      <c r="F34" s="48"/>
      <c r="J34" s="33"/>
      <c r="K34" s="33"/>
      <c r="L34" s="33"/>
    </row>
    <row r="35" spans="1:12" ht="13" x14ac:dyDescent="0.3">
      <c r="A35" s="49"/>
      <c r="B35" s="49"/>
      <c r="C35" s="49"/>
      <c r="D35" s="49"/>
      <c r="E35" s="49"/>
      <c r="F35" s="49"/>
      <c r="J35" s="41"/>
      <c r="K35" s="41"/>
      <c r="L35" s="41"/>
    </row>
    <row r="36" spans="1:12" ht="13" x14ac:dyDescent="0.25">
      <c r="A36" s="5"/>
      <c r="J36" s="33"/>
      <c r="K36" s="33"/>
      <c r="L36" s="33"/>
    </row>
    <row r="37" spans="1:12" ht="13" x14ac:dyDescent="0.25">
      <c r="A37" s="3"/>
      <c r="J37" s="33"/>
      <c r="K37" s="33"/>
      <c r="L37" s="33"/>
    </row>
    <row r="38" spans="1:12" ht="13" x14ac:dyDescent="0.25">
      <c r="A38" s="3"/>
    </row>
    <row r="39" spans="1:12" ht="13" x14ac:dyDescent="0.25">
      <c r="A39" s="3"/>
    </row>
    <row r="40" spans="1:12" ht="13" x14ac:dyDescent="0.25">
      <c r="A40" s="5"/>
    </row>
    <row r="41" spans="1:12" ht="13" x14ac:dyDescent="0.25">
      <c r="A41" s="3"/>
    </row>
    <row r="42" spans="1:12" ht="13" x14ac:dyDescent="0.25">
      <c r="A42" s="5"/>
    </row>
  </sheetData>
  <mergeCells count="24">
    <mergeCell ref="T3:T4"/>
    <mergeCell ref="S3:S4"/>
    <mergeCell ref="R3:R4"/>
    <mergeCell ref="A1:G1"/>
    <mergeCell ref="A3:A4"/>
    <mergeCell ref="B3:B4"/>
    <mergeCell ref="C3:C4"/>
    <mergeCell ref="D3:D4"/>
    <mergeCell ref="E3:E4"/>
    <mergeCell ref="F3:F4"/>
    <mergeCell ref="G3:G4"/>
    <mergeCell ref="Q3:Q4"/>
    <mergeCell ref="P3:P4"/>
    <mergeCell ref="O3:O4"/>
    <mergeCell ref="N3:N4"/>
    <mergeCell ref="M3:M4"/>
    <mergeCell ref="L3:L4"/>
    <mergeCell ref="K3:K4"/>
    <mergeCell ref="A33:G33"/>
    <mergeCell ref="A34:F34"/>
    <mergeCell ref="A35:F35"/>
    <mergeCell ref="H3:H4"/>
    <mergeCell ref="J3:J4"/>
    <mergeCell ref="I3:I4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69"/>
  <sheetViews>
    <sheetView topLeftCell="A6" workbookViewId="0">
      <selection activeCell="T36" sqref="T36"/>
    </sheetView>
  </sheetViews>
  <sheetFormatPr defaultRowHeight="12.5" x14ac:dyDescent="0.25"/>
  <cols>
    <col min="1" max="1" width="31" customWidth="1"/>
    <col min="2" max="7" width="9.453125" customWidth="1"/>
    <col min="10" max="10" width="10.54296875" customWidth="1"/>
    <col min="11" max="11" width="10.7265625" customWidth="1"/>
    <col min="12" max="12" width="10.26953125" customWidth="1"/>
    <col min="13" max="13" width="10.1796875" customWidth="1"/>
    <col min="14" max="14" width="8.26953125" customWidth="1"/>
    <col min="15" max="15" width="8.7265625" customWidth="1"/>
    <col min="16" max="16" width="9.1796875" customWidth="1"/>
  </cols>
  <sheetData>
    <row r="1" spans="1:20" ht="13" x14ac:dyDescent="0.3">
      <c r="A1" s="50" t="s">
        <v>9</v>
      </c>
      <c r="B1" s="50"/>
      <c r="C1" s="50"/>
      <c r="D1" s="50"/>
      <c r="E1" s="50"/>
      <c r="F1" s="50"/>
      <c r="G1" s="50"/>
      <c r="M1" s="20"/>
    </row>
    <row r="2" spans="1:20" ht="13" x14ac:dyDescent="0.3">
      <c r="A2" s="1"/>
      <c r="M2" s="20"/>
    </row>
    <row r="3" spans="1:20" x14ac:dyDescent="0.25">
      <c r="A3" s="51" t="s">
        <v>10</v>
      </c>
      <c r="B3" s="45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5">
        <v>2016</v>
      </c>
      <c r="L3" s="45">
        <v>2017</v>
      </c>
      <c r="M3" s="45">
        <v>2018</v>
      </c>
      <c r="N3" s="45">
        <v>2019</v>
      </c>
      <c r="O3" s="45">
        <v>2020</v>
      </c>
      <c r="P3" s="45">
        <v>2021</v>
      </c>
      <c r="Q3" s="45">
        <v>2022</v>
      </c>
      <c r="R3" s="45">
        <v>2023</v>
      </c>
      <c r="S3" s="45">
        <v>2024</v>
      </c>
      <c r="T3" s="45">
        <v>2025</v>
      </c>
    </row>
    <row r="4" spans="1:20" s="20" customFormat="1" x14ac:dyDescent="0.25">
      <c r="A4" s="52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0" s="20" customFormat="1" ht="13" x14ac:dyDescent="0.3">
      <c r="A5" s="1"/>
      <c r="B5"/>
      <c r="C5"/>
      <c r="D5"/>
      <c r="E5"/>
      <c r="F5"/>
      <c r="G5"/>
      <c r="H5"/>
      <c r="I5"/>
      <c r="J5" s="29"/>
      <c r="K5" s="34"/>
      <c r="L5" s="21"/>
      <c r="M5" s="21"/>
      <c r="N5" s="21"/>
      <c r="O5" s="21"/>
      <c r="P5" s="21"/>
      <c r="Q5" s="21"/>
      <c r="R5" s="21"/>
    </row>
    <row r="6" spans="1:20" s="20" customFormat="1" ht="13" x14ac:dyDescent="0.25">
      <c r="A6" s="3" t="s">
        <v>11</v>
      </c>
      <c r="B6" s="31">
        <v>124</v>
      </c>
      <c r="C6" s="31">
        <v>82</v>
      </c>
      <c r="D6" s="31">
        <v>94</v>
      </c>
      <c r="E6" s="31">
        <v>81</v>
      </c>
      <c r="F6" s="31">
        <v>84</v>
      </c>
      <c r="G6" s="31">
        <v>72</v>
      </c>
      <c r="H6" s="31">
        <v>104</v>
      </c>
      <c r="I6" s="31">
        <v>64</v>
      </c>
      <c r="J6" s="31">
        <v>94</v>
      </c>
      <c r="K6" s="36">
        <v>88</v>
      </c>
      <c r="L6" s="38">
        <v>48</v>
      </c>
      <c r="M6" s="38">
        <v>48</v>
      </c>
      <c r="N6" s="36">
        <v>31</v>
      </c>
      <c r="O6" s="36">
        <v>49</v>
      </c>
      <c r="P6" s="36">
        <v>68</v>
      </c>
      <c r="Q6" s="36">
        <v>68</v>
      </c>
      <c r="R6" s="25">
        <v>75</v>
      </c>
      <c r="S6" s="25">
        <v>91</v>
      </c>
      <c r="T6" s="29">
        <v>111</v>
      </c>
    </row>
    <row r="7" spans="1:20" s="20" customFormat="1" ht="13" x14ac:dyDescent="0.25">
      <c r="A7" s="5"/>
      <c r="B7" s="15"/>
      <c r="C7" s="15"/>
      <c r="D7" s="25"/>
      <c r="E7" s="25"/>
      <c r="F7" s="25"/>
      <c r="G7" s="25"/>
      <c r="H7" s="25"/>
      <c r="I7" s="25"/>
      <c r="J7" s="25"/>
      <c r="K7" s="36"/>
      <c r="L7" s="38"/>
      <c r="M7" s="44"/>
      <c r="N7" s="36"/>
      <c r="O7" s="36"/>
      <c r="P7" s="36"/>
      <c r="Q7" s="38"/>
      <c r="R7" s="25"/>
      <c r="S7" s="25"/>
      <c r="T7" s="29"/>
    </row>
    <row r="8" spans="1:20" s="20" customFormat="1" ht="13" x14ac:dyDescent="0.25">
      <c r="A8" s="3" t="s">
        <v>12</v>
      </c>
      <c r="B8" s="31">
        <v>124</v>
      </c>
      <c r="C8" s="31">
        <v>132</v>
      </c>
      <c r="D8" s="31">
        <v>138</v>
      </c>
      <c r="E8" s="31">
        <v>96</v>
      </c>
      <c r="F8" s="31">
        <v>98</v>
      </c>
      <c r="G8" s="31">
        <v>128</v>
      </c>
      <c r="H8" s="31">
        <v>130</v>
      </c>
      <c r="I8" s="31">
        <v>94</v>
      </c>
      <c r="J8" s="31">
        <v>117</v>
      </c>
      <c r="K8" s="36">
        <v>110</v>
      </c>
      <c r="L8" s="38">
        <v>73</v>
      </c>
      <c r="M8" s="23">
        <v>81</v>
      </c>
      <c r="N8" s="36">
        <v>54</v>
      </c>
      <c r="O8" s="36">
        <v>65</v>
      </c>
      <c r="P8" s="36">
        <v>56</v>
      </c>
      <c r="Q8" s="36">
        <v>96</v>
      </c>
      <c r="R8" s="25">
        <v>104</v>
      </c>
      <c r="S8" s="25">
        <v>147</v>
      </c>
      <c r="T8" s="29">
        <v>149</v>
      </c>
    </row>
    <row r="9" spans="1:20" s="20" customFormat="1" ht="13" x14ac:dyDescent="0.25">
      <c r="A9" s="5"/>
      <c r="B9" s="15"/>
      <c r="C9" s="15"/>
      <c r="D9" s="25"/>
      <c r="E9" s="25"/>
      <c r="F9" s="25"/>
      <c r="G9" s="25"/>
      <c r="H9" s="25"/>
      <c r="I9" s="25"/>
      <c r="J9" s="25"/>
      <c r="K9" s="22"/>
      <c r="L9" s="38"/>
      <c r="M9" s="23"/>
      <c r="N9" s="22"/>
      <c r="O9" s="22"/>
      <c r="P9" s="22"/>
      <c r="Q9" s="38"/>
      <c r="R9" s="25"/>
      <c r="S9" s="25"/>
      <c r="T9" s="29"/>
    </row>
    <row r="10" spans="1:20" s="20" customFormat="1" ht="13" x14ac:dyDescent="0.25">
      <c r="A10" s="3" t="s">
        <v>13</v>
      </c>
      <c r="B10" s="31">
        <v>57</v>
      </c>
      <c r="C10" s="31">
        <v>46</v>
      </c>
      <c r="D10" s="31">
        <v>44</v>
      </c>
      <c r="E10" s="31">
        <v>45</v>
      </c>
      <c r="F10" s="31">
        <v>40</v>
      </c>
      <c r="G10" s="31">
        <v>46</v>
      </c>
      <c r="H10" s="31">
        <v>51</v>
      </c>
      <c r="I10" s="31">
        <v>34</v>
      </c>
      <c r="J10" s="31">
        <v>65</v>
      </c>
      <c r="K10" s="36">
        <v>60</v>
      </c>
      <c r="L10" s="38">
        <v>36</v>
      </c>
      <c r="M10" s="23">
        <v>31</v>
      </c>
      <c r="N10" s="36">
        <v>18</v>
      </c>
      <c r="O10" s="36">
        <v>23</v>
      </c>
      <c r="P10" s="36">
        <v>25</v>
      </c>
      <c r="Q10" s="36">
        <v>64</v>
      </c>
      <c r="R10" s="25">
        <v>62</v>
      </c>
      <c r="S10" s="25">
        <v>160</v>
      </c>
      <c r="T10" s="29">
        <v>79</v>
      </c>
    </row>
    <row r="11" spans="1:20" s="20" customFormat="1" ht="13" x14ac:dyDescent="0.25">
      <c r="A11" s="5"/>
      <c r="B11" s="15"/>
      <c r="C11" s="15"/>
      <c r="D11" s="25"/>
      <c r="E11" s="25"/>
      <c r="F11" s="25"/>
      <c r="G11" s="25"/>
      <c r="H11" s="25"/>
      <c r="I11" s="25"/>
      <c r="J11" s="25"/>
      <c r="K11" s="22"/>
      <c r="L11" s="38"/>
      <c r="M11" s="23"/>
      <c r="N11" s="22"/>
      <c r="O11" s="22"/>
      <c r="P11" s="22"/>
      <c r="Q11" s="38"/>
      <c r="R11" s="25"/>
      <c r="S11" s="25"/>
      <c r="T11" s="29"/>
    </row>
    <row r="12" spans="1:20" s="20" customFormat="1" ht="13" x14ac:dyDescent="0.25">
      <c r="A12" s="3" t="s">
        <v>14</v>
      </c>
      <c r="B12" s="31">
        <v>106</v>
      </c>
      <c r="C12" s="31">
        <v>94</v>
      </c>
      <c r="D12" s="31">
        <v>100</v>
      </c>
      <c r="E12" s="31">
        <v>71</v>
      </c>
      <c r="F12" s="31">
        <v>90</v>
      </c>
      <c r="G12" s="31">
        <v>115</v>
      </c>
      <c r="H12" s="31">
        <v>90</v>
      </c>
      <c r="I12" s="31">
        <v>86</v>
      </c>
      <c r="J12" s="31">
        <v>125</v>
      </c>
      <c r="K12" s="36">
        <v>127</v>
      </c>
      <c r="L12" s="38">
        <v>62</v>
      </c>
      <c r="M12" s="23">
        <v>64</v>
      </c>
      <c r="N12" s="36">
        <v>54</v>
      </c>
      <c r="O12" s="36">
        <v>77</v>
      </c>
      <c r="P12" s="36">
        <v>83</v>
      </c>
      <c r="Q12" s="36">
        <v>88</v>
      </c>
      <c r="R12" s="25">
        <v>112</v>
      </c>
      <c r="S12" s="25">
        <v>168</v>
      </c>
      <c r="T12" s="29">
        <v>178</v>
      </c>
    </row>
    <row r="13" spans="1:20" s="20" customFormat="1" ht="13" x14ac:dyDescent="0.25">
      <c r="A13" s="5"/>
      <c r="B13" s="15"/>
      <c r="C13" s="15"/>
      <c r="D13" s="25"/>
      <c r="E13" s="25"/>
      <c r="F13" s="25"/>
      <c r="G13" s="25"/>
      <c r="H13" s="25"/>
      <c r="I13" s="25"/>
      <c r="J13" s="25"/>
      <c r="K13" s="22"/>
      <c r="L13" s="38"/>
      <c r="M13" s="23"/>
      <c r="N13" s="22"/>
      <c r="O13" s="22"/>
      <c r="P13" s="22"/>
      <c r="Q13" s="38"/>
      <c r="R13" s="25"/>
      <c r="S13" s="25"/>
      <c r="T13" s="29"/>
    </row>
    <row r="14" spans="1:20" s="20" customFormat="1" ht="13" x14ac:dyDescent="0.25">
      <c r="A14" s="3" t="s">
        <v>15</v>
      </c>
      <c r="B14" s="31">
        <v>68</v>
      </c>
      <c r="C14" s="31">
        <v>60</v>
      </c>
      <c r="D14" s="31">
        <v>60</v>
      </c>
      <c r="E14" s="31">
        <v>57</v>
      </c>
      <c r="F14" s="31">
        <v>64</v>
      </c>
      <c r="G14" s="31">
        <v>66</v>
      </c>
      <c r="H14" s="31">
        <v>56</v>
      </c>
      <c r="I14" s="31">
        <v>54</v>
      </c>
      <c r="J14" s="31">
        <v>71</v>
      </c>
      <c r="K14" s="36">
        <v>66</v>
      </c>
      <c r="L14" s="38">
        <v>44</v>
      </c>
      <c r="M14" s="23">
        <v>38</v>
      </c>
      <c r="N14" s="36">
        <v>29</v>
      </c>
      <c r="O14" s="36">
        <v>38</v>
      </c>
      <c r="P14" s="36">
        <v>24</v>
      </c>
      <c r="Q14" s="36">
        <v>44</v>
      </c>
      <c r="R14" s="25">
        <v>50</v>
      </c>
      <c r="S14" s="25">
        <v>65</v>
      </c>
      <c r="T14" s="29">
        <v>62</v>
      </c>
    </row>
    <row r="15" spans="1:20" s="20" customFormat="1" ht="13" x14ac:dyDescent="0.25">
      <c r="A15" s="5"/>
      <c r="B15" s="31"/>
      <c r="C15" s="31"/>
      <c r="D15" s="25"/>
      <c r="E15" s="25"/>
      <c r="F15" s="25"/>
      <c r="G15" s="25"/>
      <c r="H15" s="25"/>
      <c r="I15" s="25"/>
      <c r="J15" s="25"/>
      <c r="K15" s="22"/>
      <c r="L15" s="38"/>
      <c r="M15" s="23"/>
      <c r="N15" s="22"/>
      <c r="O15" s="22"/>
      <c r="P15" s="22"/>
      <c r="Q15" s="38"/>
      <c r="R15" s="25"/>
      <c r="S15" s="25"/>
      <c r="T15" s="29"/>
    </row>
    <row r="16" spans="1:20" s="20" customFormat="1" ht="13" x14ac:dyDescent="0.25">
      <c r="A16" s="3" t="s">
        <v>16</v>
      </c>
      <c r="B16" s="31">
        <v>51</v>
      </c>
      <c r="C16" s="31">
        <v>43</v>
      </c>
      <c r="D16" s="31">
        <v>51</v>
      </c>
      <c r="E16" s="31">
        <v>55</v>
      </c>
      <c r="F16" s="31">
        <v>51</v>
      </c>
      <c r="G16" s="31">
        <v>41</v>
      </c>
      <c r="H16" s="31">
        <v>41</v>
      </c>
      <c r="I16" s="31">
        <v>29</v>
      </c>
      <c r="J16" s="31">
        <v>40</v>
      </c>
      <c r="K16" s="36">
        <v>47</v>
      </c>
      <c r="L16" s="38">
        <v>43</v>
      </c>
      <c r="M16" s="23">
        <v>30</v>
      </c>
      <c r="N16" s="36">
        <v>18</v>
      </c>
      <c r="O16" s="36">
        <v>21</v>
      </c>
      <c r="P16" s="36">
        <v>33</v>
      </c>
      <c r="Q16" s="36">
        <v>66</v>
      </c>
      <c r="R16" s="25">
        <v>67</v>
      </c>
      <c r="S16" s="25">
        <v>137</v>
      </c>
      <c r="T16" s="29">
        <v>68</v>
      </c>
    </row>
    <row r="17" spans="1:20" s="20" customFormat="1" ht="13" x14ac:dyDescent="0.25">
      <c r="A17" s="5"/>
      <c r="B17" s="15"/>
      <c r="C17" s="15"/>
      <c r="D17" s="25"/>
      <c r="E17" s="25"/>
      <c r="F17" s="25"/>
      <c r="G17" s="25"/>
      <c r="H17" s="25"/>
      <c r="I17" s="25"/>
      <c r="J17" s="25"/>
      <c r="K17" s="22"/>
      <c r="L17" s="38"/>
      <c r="M17" s="23"/>
      <c r="N17" s="22"/>
      <c r="O17" s="22"/>
      <c r="P17" s="22"/>
      <c r="Q17" s="38"/>
      <c r="R17" s="25"/>
      <c r="S17" s="25"/>
      <c r="T17" s="29"/>
    </row>
    <row r="18" spans="1:20" s="20" customFormat="1" ht="13" x14ac:dyDescent="0.25">
      <c r="A18" s="3" t="s">
        <v>17</v>
      </c>
      <c r="B18" s="31">
        <v>40</v>
      </c>
      <c r="C18" s="31">
        <v>15</v>
      </c>
      <c r="D18" s="31">
        <v>18</v>
      </c>
      <c r="E18" s="31">
        <v>13</v>
      </c>
      <c r="F18" s="31">
        <v>21</v>
      </c>
      <c r="G18" s="31">
        <v>31</v>
      </c>
      <c r="H18" s="31">
        <v>18</v>
      </c>
      <c r="I18" s="31">
        <v>17</v>
      </c>
      <c r="J18" s="31">
        <v>18</v>
      </c>
      <c r="K18" s="36">
        <v>17</v>
      </c>
      <c r="L18" s="38">
        <v>22</v>
      </c>
      <c r="M18" s="23">
        <v>21</v>
      </c>
      <c r="N18" s="36">
        <v>17</v>
      </c>
      <c r="O18" s="36">
        <v>7</v>
      </c>
      <c r="P18" s="36">
        <v>14</v>
      </c>
      <c r="Q18" s="36">
        <v>13</v>
      </c>
      <c r="R18" s="25">
        <v>23</v>
      </c>
      <c r="S18" s="25">
        <v>32</v>
      </c>
      <c r="T18" s="29">
        <v>51</v>
      </c>
    </row>
    <row r="19" spans="1:20" s="20" customFormat="1" ht="13" x14ac:dyDescent="0.25">
      <c r="A19" s="5"/>
      <c r="B19" s="15"/>
      <c r="C19" s="15"/>
      <c r="D19" s="25"/>
      <c r="E19" s="25"/>
      <c r="F19" s="25"/>
      <c r="G19" s="25"/>
      <c r="H19" s="25"/>
      <c r="I19" s="25"/>
      <c r="J19" s="25"/>
      <c r="K19" s="22"/>
      <c r="L19" s="38"/>
      <c r="M19" s="23"/>
      <c r="N19" s="22"/>
      <c r="O19" s="22"/>
      <c r="P19" s="22"/>
      <c r="Q19" s="38"/>
      <c r="R19" s="25"/>
      <c r="S19" s="25"/>
      <c r="T19" s="29"/>
    </row>
    <row r="20" spans="1:20" s="20" customFormat="1" ht="13" x14ac:dyDescent="0.25">
      <c r="A20" s="3" t="s">
        <v>18</v>
      </c>
      <c r="B20" s="31">
        <v>58</v>
      </c>
      <c r="C20" s="31">
        <v>55</v>
      </c>
      <c r="D20" s="31">
        <v>52</v>
      </c>
      <c r="E20" s="31">
        <v>38</v>
      </c>
      <c r="F20" s="31">
        <v>42</v>
      </c>
      <c r="G20" s="31">
        <v>36</v>
      </c>
      <c r="H20" s="31">
        <v>59</v>
      </c>
      <c r="I20" s="31">
        <v>44</v>
      </c>
      <c r="J20" s="31">
        <v>54</v>
      </c>
      <c r="K20" s="36">
        <v>68</v>
      </c>
      <c r="L20" s="38">
        <v>44</v>
      </c>
      <c r="M20" s="23">
        <v>33</v>
      </c>
      <c r="N20" s="36">
        <v>18</v>
      </c>
      <c r="O20" s="36">
        <v>41</v>
      </c>
      <c r="P20" s="36">
        <v>20</v>
      </c>
      <c r="Q20" s="36">
        <v>54</v>
      </c>
      <c r="R20" s="25">
        <v>38</v>
      </c>
      <c r="S20" s="25">
        <v>53</v>
      </c>
      <c r="T20" s="29">
        <v>70</v>
      </c>
    </row>
    <row r="21" spans="1:20" s="20" customFormat="1" ht="13" x14ac:dyDescent="0.25">
      <c r="A21" s="5"/>
      <c r="B21" s="15"/>
      <c r="C21" s="15"/>
      <c r="D21" s="25"/>
      <c r="E21" s="25"/>
      <c r="F21" s="25"/>
      <c r="G21" s="25"/>
      <c r="H21" s="25"/>
      <c r="I21" s="25"/>
      <c r="J21" s="25"/>
      <c r="K21" s="22"/>
      <c r="L21" s="38"/>
      <c r="M21" s="23"/>
      <c r="N21" s="22"/>
      <c r="O21" s="22"/>
      <c r="P21" s="22"/>
      <c r="Q21" s="38"/>
      <c r="R21" s="25"/>
      <c r="S21" s="25"/>
      <c r="T21" s="29"/>
    </row>
    <row r="22" spans="1:20" s="20" customFormat="1" ht="13" x14ac:dyDescent="0.25">
      <c r="A22" s="3" t="s">
        <v>19</v>
      </c>
      <c r="B22" s="31">
        <v>27</v>
      </c>
      <c r="C22" s="31">
        <v>30</v>
      </c>
      <c r="D22" s="31">
        <v>25</v>
      </c>
      <c r="E22" s="31">
        <v>23</v>
      </c>
      <c r="F22" s="31">
        <v>27</v>
      </c>
      <c r="G22" s="31">
        <v>29</v>
      </c>
      <c r="H22" s="31">
        <v>26</v>
      </c>
      <c r="I22" s="31">
        <v>22</v>
      </c>
      <c r="J22" s="31">
        <v>39</v>
      </c>
      <c r="K22" s="36">
        <v>29</v>
      </c>
      <c r="L22" s="38">
        <v>19</v>
      </c>
      <c r="M22" s="23">
        <v>9</v>
      </c>
      <c r="N22" s="36">
        <v>12</v>
      </c>
      <c r="O22" s="36">
        <v>11</v>
      </c>
      <c r="P22" s="36">
        <v>21</v>
      </c>
      <c r="Q22" s="36">
        <v>26</v>
      </c>
      <c r="R22" s="25">
        <v>20</v>
      </c>
      <c r="S22" s="25">
        <v>41</v>
      </c>
      <c r="T22" s="29">
        <v>17</v>
      </c>
    </row>
    <row r="23" spans="1:20" s="20" customFormat="1" ht="13" x14ac:dyDescent="0.25">
      <c r="A23" s="5"/>
      <c r="B23" s="15"/>
      <c r="C23" s="15"/>
      <c r="D23" s="25"/>
      <c r="E23" s="25"/>
      <c r="F23" s="25"/>
      <c r="G23" s="25"/>
      <c r="H23" s="25"/>
      <c r="I23" s="25"/>
      <c r="J23" s="25"/>
      <c r="K23" s="22"/>
      <c r="L23" s="38"/>
      <c r="M23" s="23"/>
      <c r="N23" s="22"/>
      <c r="O23" s="22"/>
      <c r="P23" s="22"/>
      <c r="Q23" s="38"/>
      <c r="R23" s="25"/>
      <c r="S23" s="25"/>
      <c r="T23" s="29"/>
    </row>
    <row r="24" spans="1:20" s="20" customFormat="1" ht="13" x14ac:dyDescent="0.25">
      <c r="A24" s="3" t="s">
        <v>20</v>
      </c>
      <c r="B24" s="31">
        <v>17</v>
      </c>
      <c r="C24" s="31">
        <v>15</v>
      </c>
      <c r="D24" s="31">
        <v>25</v>
      </c>
      <c r="E24" s="31">
        <v>28</v>
      </c>
      <c r="F24" s="31">
        <v>24</v>
      </c>
      <c r="G24" s="31">
        <v>16</v>
      </c>
      <c r="H24" s="31">
        <v>20</v>
      </c>
      <c r="I24" s="31">
        <v>20</v>
      </c>
      <c r="J24" s="31">
        <v>16</v>
      </c>
      <c r="K24" s="36">
        <v>16</v>
      </c>
      <c r="L24" s="38">
        <v>14</v>
      </c>
      <c r="M24" s="23">
        <v>12</v>
      </c>
      <c r="N24" s="36">
        <v>12</v>
      </c>
      <c r="O24" s="36">
        <v>13</v>
      </c>
      <c r="P24" s="36">
        <v>12</v>
      </c>
      <c r="Q24" s="36">
        <v>19</v>
      </c>
      <c r="R24" s="25">
        <v>15</v>
      </c>
      <c r="S24" s="25">
        <v>22</v>
      </c>
      <c r="T24" s="29">
        <v>21</v>
      </c>
    </row>
    <row r="25" spans="1:20" s="20" customFormat="1" ht="13" x14ac:dyDescent="0.25">
      <c r="A25" s="5"/>
      <c r="B25" s="15"/>
      <c r="C25" s="15"/>
      <c r="D25" s="25"/>
      <c r="E25" s="25"/>
      <c r="F25" s="25"/>
      <c r="G25" s="25"/>
      <c r="H25" s="25"/>
      <c r="I25" s="25"/>
      <c r="J25" s="25"/>
      <c r="K25" s="22"/>
      <c r="L25" s="38"/>
      <c r="M25" s="23"/>
      <c r="N25" s="22"/>
      <c r="O25" s="22"/>
      <c r="P25" s="22"/>
      <c r="Q25" s="38"/>
      <c r="R25" s="25"/>
      <c r="S25" s="25"/>
      <c r="T25" s="29"/>
    </row>
    <row r="26" spans="1:20" s="20" customFormat="1" ht="13" x14ac:dyDescent="0.25">
      <c r="A26" s="3" t="s">
        <v>21</v>
      </c>
      <c r="B26" s="31">
        <v>20</v>
      </c>
      <c r="C26" s="31">
        <v>15</v>
      </c>
      <c r="D26" s="31">
        <v>14</v>
      </c>
      <c r="E26" s="31">
        <v>14</v>
      </c>
      <c r="F26" s="31">
        <v>12</v>
      </c>
      <c r="G26" s="31">
        <v>31</v>
      </c>
      <c r="H26" s="31">
        <v>14</v>
      </c>
      <c r="I26" s="31">
        <v>17</v>
      </c>
      <c r="J26" s="31">
        <v>39</v>
      </c>
      <c r="K26" s="36">
        <v>35</v>
      </c>
      <c r="L26" s="38">
        <v>16</v>
      </c>
      <c r="M26" s="23">
        <v>9</v>
      </c>
      <c r="N26" s="36">
        <v>6</v>
      </c>
      <c r="O26" s="36">
        <v>14</v>
      </c>
      <c r="P26" s="36">
        <v>10</v>
      </c>
      <c r="Q26" s="36">
        <v>22</v>
      </c>
      <c r="R26" s="25">
        <v>22</v>
      </c>
      <c r="S26" s="25">
        <v>34</v>
      </c>
      <c r="T26" s="29">
        <v>69</v>
      </c>
    </row>
    <row r="27" spans="1:20" s="20" customFormat="1" ht="13" x14ac:dyDescent="0.25">
      <c r="A27" s="5"/>
      <c r="B27" s="15"/>
      <c r="C27" s="15"/>
      <c r="D27" s="25"/>
      <c r="E27" s="25"/>
      <c r="F27" s="25"/>
      <c r="G27" s="25"/>
      <c r="H27" s="25"/>
      <c r="I27" s="25"/>
      <c r="J27" s="25"/>
      <c r="K27" s="22"/>
      <c r="L27" s="38"/>
      <c r="M27" s="23"/>
      <c r="N27" s="22"/>
      <c r="O27" s="22"/>
      <c r="P27" s="22"/>
      <c r="Q27" s="38"/>
      <c r="R27" s="25"/>
      <c r="S27" s="25"/>
      <c r="T27" s="29"/>
    </row>
    <row r="28" spans="1:20" s="20" customFormat="1" ht="13" x14ac:dyDescent="0.25">
      <c r="A28" s="3" t="s">
        <v>22</v>
      </c>
      <c r="B28" s="31" t="s">
        <v>23</v>
      </c>
      <c r="C28" s="31" t="s">
        <v>23</v>
      </c>
      <c r="D28" s="31" t="s">
        <v>23</v>
      </c>
      <c r="E28" s="31" t="s">
        <v>23</v>
      </c>
      <c r="F28" s="31" t="s">
        <v>23</v>
      </c>
      <c r="G28" s="31">
        <v>2</v>
      </c>
      <c r="H28" s="25">
        <v>2</v>
      </c>
      <c r="I28" s="25">
        <v>0</v>
      </c>
      <c r="J28" s="31">
        <v>1</v>
      </c>
      <c r="K28" s="36">
        <v>3</v>
      </c>
      <c r="L28" s="38">
        <v>5</v>
      </c>
      <c r="M28" s="23">
        <v>0</v>
      </c>
      <c r="N28" s="36">
        <v>3</v>
      </c>
      <c r="O28" s="36">
        <v>0</v>
      </c>
      <c r="P28" s="36">
        <v>0</v>
      </c>
      <c r="Q28" s="36">
        <v>0</v>
      </c>
      <c r="R28" s="25">
        <v>2</v>
      </c>
      <c r="S28" s="25">
        <v>1</v>
      </c>
      <c r="T28" s="29">
        <v>0</v>
      </c>
    </row>
    <row r="29" spans="1:20" s="20" customFormat="1" ht="13" x14ac:dyDescent="0.25">
      <c r="A29" s="5"/>
      <c r="B29" s="15"/>
      <c r="C29" s="15"/>
      <c r="D29" s="25"/>
      <c r="E29" s="25"/>
      <c r="F29" s="25"/>
      <c r="G29" s="25"/>
      <c r="H29" s="25"/>
      <c r="I29" s="25"/>
      <c r="J29" s="25"/>
      <c r="K29" s="22"/>
      <c r="L29" s="38"/>
      <c r="M29" s="23"/>
      <c r="N29" s="22"/>
      <c r="O29" s="22"/>
      <c r="P29" s="22"/>
      <c r="Q29" s="38"/>
      <c r="R29" s="25"/>
      <c r="S29" s="25"/>
      <c r="T29" s="29"/>
    </row>
    <row r="30" spans="1:20" s="20" customFormat="1" ht="13" x14ac:dyDescent="0.25">
      <c r="A30" s="3" t="s">
        <v>24</v>
      </c>
      <c r="B30" s="31">
        <v>16</v>
      </c>
      <c r="C30" s="31">
        <v>18</v>
      </c>
      <c r="D30" s="31">
        <v>17</v>
      </c>
      <c r="E30" s="31">
        <v>12</v>
      </c>
      <c r="F30" s="31">
        <v>12</v>
      </c>
      <c r="G30" s="31">
        <v>15</v>
      </c>
      <c r="H30" s="31">
        <v>18</v>
      </c>
      <c r="I30" s="31">
        <v>11</v>
      </c>
      <c r="J30" s="31">
        <v>12</v>
      </c>
      <c r="K30" s="36">
        <v>11</v>
      </c>
      <c r="L30" s="38">
        <v>7</v>
      </c>
      <c r="M30" s="23">
        <v>4</v>
      </c>
      <c r="N30" s="36">
        <v>7</v>
      </c>
      <c r="O30" s="36">
        <v>6</v>
      </c>
      <c r="P30" s="36">
        <v>5</v>
      </c>
      <c r="Q30" s="36">
        <v>12</v>
      </c>
      <c r="R30" s="25">
        <v>7</v>
      </c>
      <c r="S30" s="25">
        <v>8</v>
      </c>
      <c r="T30" s="29">
        <v>7</v>
      </c>
    </row>
    <row r="31" spans="1:20" s="20" customFormat="1" ht="13" x14ac:dyDescent="0.25">
      <c r="A31" s="5"/>
      <c r="B31" s="15"/>
      <c r="C31" s="15"/>
      <c r="D31" s="25"/>
      <c r="E31" s="25"/>
      <c r="F31" s="25"/>
      <c r="G31" s="25"/>
      <c r="H31" s="25"/>
      <c r="I31" s="25"/>
      <c r="J31" s="25"/>
      <c r="K31" s="22"/>
      <c r="L31" s="38"/>
      <c r="M31" s="23"/>
      <c r="N31" s="22"/>
      <c r="O31" s="22"/>
      <c r="P31" s="22"/>
      <c r="Q31" s="38"/>
      <c r="R31" s="25"/>
      <c r="S31" s="25"/>
      <c r="T31" s="29"/>
    </row>
    <row r="32" spans="1:20" ht="13" x14ac:dyDescent="0.25">
      <c r="A32" s="3" t="s">
        <v>41</v>
      </c>
      <c r="B32" s="31">
        <v>18</v>
      </c>
      <c r="C32" s="31">
        <v>18</v>
      </c>
      <c r="D32" s="31">
        <v>27</v>
      </c>
      <c r="E32" s="31">
        <v>20</v>
      </c>
      <c r="F32" s="31">
        <v>24</v>
      </c>
      <c r="G32" s="31">
        <v>31</v>
      </c>
      <c r="H32" s="31">
        <v>25</v>
      </c>
      <c r="I32" s="31">
        <v>23</v>
      </c>
      <c r="J32" s="31">
        <v>25</v>
      </c>
      <c r="K32" s="36">
        <v>28</v>
      </c>
      <c r="L32" s="23">
        <v>14</v>
      </c>
      <c r="M32" s="23">
        <v>11</v>
      </c>
      <c r="N32" s="36">
        <v>14</v>
      </c>
      <c r="O32" s="36">
        <v>17</v>
      </c>
      <c r="P32" s="36">
        <v>12</v>
      </c>
      <c r="Q32" s="23">
        <v>16</v>
      </c>
      <c r="R32" s="25">
        <v>20</v>
      </c>
      <c r="S32" s="25">
        <v>30</v>
      </c>
      <c r="T32" s="29">
        <v>20</v>
      </c>
    </row>
    <row r="33" spans="1:20" ht="13" x14ac:dyDescent="0.25">
      <c r="A33" s="5"/>
      <c r="B33" s="15"/>
      <c r="C33" s="15"/>
      <c r="D33" s="25"/>
      <c r="E33" s="25"/>
      <c r="F33" s="25"/>
      <c r="G33" s="25"/>
      <c r="H33" s="25"/>
      <c r="I33" s="25"/>
      <c r="J33" s="25"/>
      <c r="K33" s="37"/>
      <c r="L33" s="24"/>
      <c r="M33" s="24"/>
      <c r="N33" s="37"/>
      <c r="O33" s="37"/>
      <c r="P33" s="37"/>
      <c r="Q33" s="24"/>
      <c r="R33" s="25"/>
      <c r="S33" s="25"/>
      <c r="T33" s="29"/>
    </row>
    <row r="34" spans="1:20" ht="13" x14ac:dyDescent="0.25">
      <c r="A34" s="3" t="s">
        <v>25</v>
      </c>
      <c r="B34" s="31">
        <v>21</v>
      </c>
      <c r="C34" s="31">
        <v>22</v>
      </c>
      <c r="D34" s="31">
        <v>23</v>
      </c>
      <c r="E34" s="31">
        <v>32</v>
      </c>
      <c r="F34" s="31">
        <v>24</v>
      </c>
      <c r="G34" s="31">
        <v>19</v>
      </c>
      <c r="H34" s="31">
        <v>17</v>
      </c>
      <c r="I34" s="31">
        <v>12</v>
      </c>
      <c r="J34" s="31">
        <v>14</v>
      </c>
      <c r="K34" s="36">
        <v>16</v>
      </c>
      <c r="L34" s="38">
        <v>15</v>
      </c>
      <c r="M34" s="19">
        <v>8</v>
      </c>
      <c r="N34" s="36">
        <v>5</v>
      </c>
      <c r="O34" s="36">
        <v>16</v>
      </c>
      <c r="P34" s="36">
        <v>9</v>
      </c>
      <c r="Q34" s="36">
        <v>15</v>
      </c>
      <c r="R34" s="25">
        <v>14</v>
      </c>
      <c r="S34" s="25">
        <v>23</v>
      </c>
      <c r="T34" s="29">
        <v>16</v>
      </c>
    </row>
    <row r="35" spans="1:20" ht="13" x14ac:dyDescent="0.25">
      <c r="A35" s="5"/>
      <c r="B35" s="15"/>
      <c r="C35" s="15"/>
      <c r="D35" s="25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8"/>
      <c r="Q35" s="38"/>
      <c r="R35" s="25"/>
      <c r="S35" s="25"/>
      <c r="T35" s="29"/>
    </row>
    <row r="36" spans="1:20" ht="13" x14ac:dyDescent="0.25">
      <c r="A36" s="3" t="s">
        <v>40</v>
      </c>
      <c r="B36" s="31" t="s">
        <v>23</v>
      </c>
      <c r="C36" s="31" t="s">
        <v>23</v>
      </c>
      <c r="D36" s="31" t="s">
        <v>23</v>
      </c>
      <c r="E36" s="31" t="s">
        <v>23</v>
      </c>
      <c r="F36" s="31">
        <v>20</v>
      </c>
      <c r="G36" s="31">
        <v>15</v>
      </c>
      <c r="H36" s="25">
        <v>11</v>
      </c>
      <c r="I36" s="31">
        <v>12</v>
      </c>
      <c r="J36" s="31">
        <v>12</v>
      </c>
      <c r="K36" s="36">
        <v>14</v>
      </c>
      <c r="L36" s="38">
        <v>7</v>
      </c>
      <c r="M36" s="38">
        <v>6</v>
      </c>
      <c r="N36" s="36">
        <v>2</v>
      </c>
      <c r="O36" s="36">
        <v>11</v>
      </c>
      <c r="P36" s="36">
        <v>11</v>
      </c>
      <c r="Q36" s="36">
        <v>9</v>
      </c>
      <c r="R36" s="25">
        <v>11</v>
      </c>
      <c r="S36" s="25">
        <v>17</v>
      </c>
      <c r="T36" s="29">
        <v>24</v>
      </c>
    </row>
    <row r="37" spans="1:20" ht="13" x14ac:dyDescent="0.25">
      <c r="A37" s="3"/>
      <c r="B37" s="13"/>
      <c r="C37" s="13"/>
      <c r="D37" s="13"/>
      <c r="E37" s="13"/>
      <c r="F37" s="13"/>
      <c r="K37" s="20"/>
      <c r="L37" s="20"/>
      <c r="M37" s="20"/>
      <c r="N37" s="20"/>
      <c r="O37" s="20"/>
      <c r="P37" s="20"/>
      <c r="Q37" s="20"/>
      <c r="R37" s="20"/>
      <c r="S37" s="20"/>
    </row>
    <row r="38" spans="1:20" ht="13" x14ac:dyDescent="0.25">
      <c r="A38" s="3"/>
      <c r="B38" s="13"/>
      <c r="C38" s="13"/>
      <c r="D38" s="13"/>
      <c r="E38" s="13"/>
      <c r="F38" s="13"/>
      <c r="G38" s="13"/>
      <c r="K38" s="20"/>
      <c r="L38" s="20"/>
      <c r="M38" s="20"/>
      <c r="N38" s="20"/>
      <c r="O38" s="20"/>
      <c r="P38" s="20"/>
      <c r="Q38" s="20"/>
      <c r="R38" s="20"/>
      <c r="S38" s="20"/>
    </row>
    <row r="39" spans="1:20" ht="13" x14ac:dyDescent="0.25">
      <c r="A39" s="5"/>
      <c r="B39" s="15"/>
      <c r="C39" s="15"/>
      <c r="D39" s="15"/>
      <c r="E39" s="15"/>
      <c r="F39" s="15"/>
      <c r="K39" s="20"/>
      <c r="L39" s="20"/>
      <c r="M39" s="20"/>
      <c r="N39" s="20"/>
      <c r="O39" s="20"/>
      <c r="P39" s="20"/>
      <c r="Q39" s="20"/>
      <c r="R39" s="20"/>
      <c r="S39" s="20"/>
    </row>
    <row r="40" spans="1:20" x14ac:dyDescent="0.25">
      <c r="A40" s="47" t="s">
        <v>7</v>
      </c>
      <c r="B40" s="47"/>
      <c r="C40" s="47"/>
      <c r="D40" s="47"/>
      <c r="E40" s="47"/>
      <c r="F40" s="47"/>
      <c r="G40" s="47"/>
      <c r="K40" s="20"/>
      <c r="L40" s="20"/>
      <c r="M40" s="20"/>
      <c r="N40" s="20"/>
      <c r="O40" s="20"/>
      <c r="P40" s="20"/>
      <c r="Q40" s="20"/>
      <c r="R40" s="20"/>
      <c r="S40" s="20"/>
    </row>
    <row r="41" spans="1:20" x14ac:dyDescent="0.25">
      <c r="K41" s="20"/>
      <c r="L41" s="20"/>
      <c r="M41" s="20"/>
      <c r="N41" s="20"/>
      <c r="O41" s="20"/>
      <c r="P41" s="20"/>
      <c r="Q41" s="20"/>
      <c r="R41" s="20"/>
      <c r="S41" s="20"/>
    </row>
    <row r="42" spans="1:20" x14ac:dyDescent="0.25">
      <c r="K42" s="20"/>
      <c r="L42" s="20"/>
      <c r="M42" s="20"/>
      <c r="N42" s="20"/>
      <c r="O42" s="20"/>
      <c r="P42" s="20"/>
      <c r="Q42" s="20"/>
      <c r="R42" s="20"/>
      <c r="S42" s="20"/>
    </row>
    <row r="43" spans="1:20" x14ac:dyDescent="0.25">
      <c r="K43" s="20"/>
      <c r="L43" s="20"/>
      <c r="M43" s="20"/>
      <c r="N43" s="20"/>
      <c r="O43" s="20"/>
      <c r="P43" s="20"/>
      <c r="Q43" s="20"/>
      <c r="R43" s="20"/>
      <c r="S43" s="20"/>
    </row>
    <row r="44" spans="1:20" x14ac:dyDescent="0.25">
      <c r="K44" s="20"/>
      <c r="L44" s="20"/>
      <c r="M44" s="20"/>
      <c r="N44" s="20"/>
      <c r="O44" s="20"/>
      <c r="P44" s="20"/>
      <c r="Q44" s="20"/>
      <c r="R44" s="20"/>
      <c r="S44" s="20"/>
    </row>
    <row r="45" spans="1:20" x14ac:dyDescent="0.25">
      <c r="K45" s="20"/>
      <c r="L45" s="20"/>
      <c r="M45" s="20"/>
      <c r="N45" s="20"/>
      <c r="O45" s="20"/>
      <c r="P45" s="20"/>
      <c r="Q45" s="20"/>
      <c r="R45" s="20"/>
      <c r="S45" s="20"/>
    </row>
    <row r="46" spans="1:20" x14ac:dyDescent="0.25">
      <c r="K46" s="20"/>
      <c r="L46" s="20"/>
      <c r="M46" s="20"/>
      <c r="N46" s="20"/>
      <c r="O46" s="20"/>
      <c r="P46" s="20"/>
      <c r="Q46" s="20"/>
      <c r="R46" s="20"/>
      <c r="S46" s="20"/>
    </row>
    <row r="47" spans="1:20" x14ac:dyDescent="0.25">
      <c r="K47" s="20"/>
      <c r="L47" s="20"/>
      <c r="M47" s="20"/>
      <c r="N47" s="20"/>
      <c r="O47" s="20"/>
      <c r="P47" s="20"/>
      <c r="Q47" s="20"/>
      <c r="R47" s="20"/>
      <c r="S47" s="20"/>
    </row>
    <row r="48" spans="1:20" x14ac:dyDescent="0.25">
      <c r="K48" s="20"/>
      <c r="L48" s="20"/>
      <c r="M48" s="20"/>
      <c r="N48" s="20"/>
      <c r="O48" s="20"/>
      <c r="P48" s="20"/>
      <c r="Q48" s="20"/>
      <c r="R48" s="20"/>
      <c r="S48" s="20"/>
    </row>
    <row r="49" spans="11:19" x14ac:dyDescent="0.25">
      <c r="K49" s="20"/>
      <c r="L49" s="20"/>
      <c r="M49" s="20"/>
      <c r="N49" s="20"/>
      <c r="O49" s="20"/>
      <c r="P49" s="20"/>
      <c r="Q49" s="20"/>
      <c r="R49" s="20"/>
      <c r="S49" s="20"/>
    </row>
    <row r="50" spans="11:19" x14ac:dyDescent="0.25">
      <c r="K50" s="20"/>
      <c r="L50" s="20"/>
      <c r="M50" s="20"/>
      <c r="N50" s="20"/>
      <c r="O50" s="20"/>
      <c r="P50" s="20"/>
      <c r="Q50" s="20"/>
      <c r="R50" s="20"/>
      <c r="S50" s="20"/>
    </row>
    <row r="51" spans="11:19" x14ac:dyDescent="0.25">
      <c r="K51" s="20"/>
      <c r="L51" s="20"/>
      <c r="M51" s="20"/>
      <c r="N51" s="20"/>
      <c r="O51" s="20"/>
      <c r="P51" s="20"/>
      <c r="Q51" s="20"/>
      <c r="R51" s="20"/>
      <c r="S51" s="20"/>
    </row>
    <row r="52" spans="11:19" x14ac:dyDescent="0.25">
      <c r="K52" s="20"/>
      <c r="L52" s="20"/>
      <c r="M52" s="20"/>
      <c r="N52" s="20"/>
      <c r="O52" s="20"/>
      <c r="P52" s="20"/>
      <c r="Q52" s="20"/>
      <c r="R52" s="20"/>
      <c r="S52" s="20"/>
    </row>
    <row r="53" spans="11:19" x14ac:dyDescent="0.25">
      <c r="K53" s="20"/>
      <c r="L53" s="20"/>
      <c r="M53" s="20"/>
      <c r="N53" s="20"/>
      <c r="O53" s="20"/>
      <c r="P53" s="20"/>
      <c r="Q53" s="20"/>
      <c r="R53" s="20"/>
      <c r="S53" s="20"/>
    </row>
    <row r="54" spans="11:19" x14ac:dyDescent="0.25">
      <c r="K54" s="20"/>
      <c r="L54" s="20"/>
      <c r="M54" s="20"/>
      <c r="N54" s="20"/>
      <c r="O54" s="20"/>
      <c r="P54" s="20"/>
      <c r="Q54" s="20"/>
      <c r="R54" s="20"/>
      <c r="S54" s="20"/>
    </row>
    <row r="55" spans="11:19" x14ac:dyDescent="0.25">
      <c r="K55" s="20"/>
      <c r="L55" s="20"/>
      <c r="M55" s="20"/>
      <c r="N55" s="20"/>
      <c r="O55" s="20"/>
      <c r="P55" s="20"/>
      <c r="Q55" s="20"/>
      <c r="R55" s="20"/>
      <c r="S55" s="20"/>
    </row>
    <row r="56" spans="11:19" x14ac:dyDescent="0.25">
      <c r="K56" s="20"/>
      <c r="L56" s="20"/>
      <c r="M56" s="20"/>
      <c r="N56" s="20"/>
      <c r="O56" s="20"/>
      <c r="P56" s="20"/>
      <c r="Q56" s="20"/>
      <c r="R56" s="20"/>
      <c r="S56" s="20"/>
    </row>
    <row r="57" spans="11:19" x14ac:dyDescent="0.25">
      <c r="K57" s="20"/>
      <c r="L57" s="20"/>
      <c r="M57" s="20"/>
      <c r="N57" s="20"/>
      <c r="O57" s="20"/>
      <c r="P57" s="20"/>
      <c r="Q57" s="20"/>
      <c r="R57" s="20"/>
      <c r="S57" s="20"/>
    </row>
    <row r="58" spans="11:19" x14ac:dyDescent="0.25">
      <c r="K58" s="20"/>
      <c r="L58" s="20"/>
      <c r="M58" s="20"/>
      <c r="N58" s="20"/>
      <c r="O58" s="20"/>
      <c r="P58" s="20"/>
      <c r="Q58" s="20"/>
      <c r="R58" s="20"/>
      <c r="S58" s="20"/>
    </row>
    <row r="59" spans="11:19" x14ac:dyDescent="0.25">
      <c r="K59" s="20"/>
      <c r="L59" s="20"/>
      <c r="M59" s="20"/>
      <c r="N59" s="20"/>
      <c r="O59" s="20"/>
      <c r="P59" s="20"/>
      <c r="Q59" s="20"/>
      <c r="R59" s="20"/>
      <c r="S59" s="20"/>
    </row>
    <row r="60" spans="11:19" x14ac:dyDescent="0.25">
      <c r="K60" s="20"/>
      <c r="L60" s="20"/>
      <c r="M60" s="20"/>
      <c r="N60" s="20"/>
      <c r="O60" s="20"/>
      <c r="P60" s="20"/>
      <c r="Q60" s="20"/>
      <c r="R60" s="20"/>
      <c r="S60" s="20"/>
    </row>
    <row r="61" spans="11:19" x14ac:dyDescent="0.25">
      <c r="K61" s="20"/>
      <c r="L61" s="20"/>
      <c r="M61" s="20"/>
      <c r="N61" s="20"/>
      <c r="O61" s="20"/>
      <c r="P61" s="20"/>
      <c r="Q61" s="20"/>
      <c r="R61" s="20"/>
      <c r="S61" s="20"/>
    </row>
    <row r="62" spans="11:19" x14ac:dyDescent="0.25">
      <c r="K62" s="20"/>
      <c r="L62" s="20"/>
      <c r="M62" s="20"/>
      <c r="N62" s="20"/>
      <c r="O62" s="20"/>
      <c r="P62" s="20"/>
      <c r="Q62" s="20"/>
      <c r="R62" s="20"/>
      <c r="S62" s="20"/>
    </row>
    <row r="63" spans="11:19" x14ac:dyDescent="0.25">
      <c r="K63" s="20"/>
      <c r="L63" s="20"/>
      <c r="M63" s="20"/>
      <c r="N63" s="20"/>
      <c r="O63" s="20"/>
      <c r="P63" s="20"/>
      <c r="Q63" s="20"/>
      <c r="R63" s="20"/>
      <c r="S63" s="20"/>
    </row>
    <row r="64" spans="11:19" x14ac:dyDescent="0.25">
      <c r="K64" s="20"/>
      <c r="L64" s="20"/>
      <c r="M64" s="20"/>
      <c r="N64" s="20"/>
      <c r="O64" s="20"/>
      <c r="P64" s="20"/>
      <c r="Q64" s="20"/>
      <c r="R64" s="20"/>
      <c r="S64" s="20"/>
    </row>
    <row r="65" spans="11:19" x14ac:dyDescent="0.25">
      <c r="K65" s="20"/>
      <c r="L65" s="20"/>
      <c r="M65" s="20"/>
      <c r="N65" s="20"/>
      <c r="O65" s="20"/>
      <c r="P65" s="20"/>
      <c r="Q65" s="20"/>
      <c r="R65" s="20"/>
      <c r="S65" s="20"/>
    </row>
    <row r="66" spans="11:19" x14ac:dyDescent="0.25">
      <c r="K66" s="20"/>
      <c r="L66" s="20"/>
      <c r="M66" s="20"/>
      <c r="N66" s="20"/>
      <c r="O66" s="20"/>
      <c r="P66" s="20"/>
      <c r="Q66" s="20"/>
      <c r="R66" s="20"/>
      <c r="S66" s="20"/>
    </row>
    <row r="67" spans="11:19" x14ac:dyDescent="0.25">
      <c r="K67" s="20"/>
      <c r="L67" s="20"/>
      <c r="M67" s="20"/>
      <c r="N67" s="20"/>
      <c r="O67" s="20"/>
      <c r="P67" s="20"/>
      <c r="Q67" s="20"/>
      <c r="R67" s="20"/>
      <c r="S67" s="20"/>
    </row>
    <row r="68" spans="11:19" x14ac:dyDescent="0.25">
      <c r="K68" s="20"/>
      <c r="L68" s="20"/>
      <c r="M68" s="20"/>
      <c r="N68" s="20"/>
      <c r="O68" s="20"/>
      <c r="P68" s="20"/>
      <c r="Q68" s="20"/>
      <c r="R68" s="20"/>
      <c r="S68" s="20"/>
    </row>
    <row r="69" spans="11:19" x14ac:dyDescent="0.25">
      <c r="K69" s="20"/>
      <c r="L69" s="20"/>
      <c r="M69" s="20"/>
      <c r="N69" s="20"/>
      <c r="O69" s="20"/>
      <c r="P69" s="20"/>
      <c r="Q69" s="20"/>
      <c r="R69" s="20"/>
      <c r="S69" s="20"/>
    </row>
  </sheetData>
  <mergeCells count="22">
    <mergeCell ref="A1:G1"/>
    <mergeCell ref="A3:A4"/>
    <mergeCell ref="B3:B4"/>
    <mergeCell ref="C3:C4"/>
    <mergeCell ref="D3:D4"/>
    <mergeCell ref="E3:E4"/>
    <mergeCell ref="F3:F4"/>
    <mergeCell ref="G3:G4"/>
    <mergeCell ref="T3:T4"/>
    <mergeCell ref="A40:G40"/>
    <mergeCell ref="H3:H4"/>
    <mergeCell ref="I3:I4"/>
    <mergeCell ref="J3:J4"/>
    <mergeCell ref="K3:K4"/>
    <mergeCell ref="S3:S4"/>
    <mergeCell ref="R3:R4"/>
    <mergeCell ref="Q3:Q4"/>
    <mergeCell ref="P3:P4"/>
    <mergeCell ref="O3:O4"/>
    <mergeCell ref="N3:N4"/>
    <mergeCell ref="M3:M4"/>
    <mergeCell ref="L3:L4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2"/>
  <sheetViews>
    <sheetView topLeftCell="A28" workbookViewId="0">
      <selection activeCell="A49" sqref="A32:A49"/>
    </sheetView>
  </sheetViews>
  <sheetFormatPr defaultRowHeight="12.5" x14ac:dyDescent="0.25"/>
  <cols>
    <col min="1" max="1" width="43" customWidth="1"/>
    <col min="2" max="7" width="7.453125" customWidth="1"/>
    <col min="20" max="20" width="8.81640625" customWidth="1"/>
  </cols>
  <sheetData>
    <row r="1" spans="1:22" ht="13" x14ac:dyDescent="0.3">
      <c r="A1" s="50" t="s">
        <v>26</v>
      </c>
      <c r="B1" s="50"/>
      <c r="C1" s="50"/>
      <c r="D1" s="50"/>
      <c r="E1" s="50"/>
      <c r="F1" s="50"/>
      <c r="G1" s="50"/>
    </row>
    <row r="2" spans="1:22" ht="13" x14ac:dyDescent="0.3">
      <c r="A2" s="16"/>
    </row>
    <row r="3" spans="1:22" x14ac:dyDescent="0.25">
      <c r="A3" s="51" t="s">
        <v>1</v>
      </c>
      <c r="B3" s="45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5">
        <v>2016</v>
      </c>
      <c r="L3" s="45">
        <v>2017</v>
      </c>
      <c r="M3" s="45">
        <v>2018</v>
      </c>
      <c r="N3" s="45">
        <v>2019</v>
      </c>
      <c r="O3" s="45">
        <v>2020</v>
      </c>
      <c r="P3" s="45">
        <v>2021</v>
      </c>
      <c r="Q3" s="45">
        <v>2022</v>
      </c>
      <c r="R3" s="45">
        <v>2023</v>
      </c>
      <c r="S3" s="45">
        <v>2024</v>
      </c>
      <c r="T3" s="45">
        <v>2025</v>
      </c>
    </row>
    <row r="4" spans="1:22" x14ac:dyDescent="0.25">
      <c r="A4" s="52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2" ht="15.5" x14ac:dyDescent="0.35">
      <c r="A5" s="2"/>
      <c r="C5" s="26"/>
      <c r="I5" s="26"/>
      <c r="J5" s="26"/>
      <c r="K5" s="32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6" spans="1:22" ht="26" x14ac:dyDescent="0.25">
      <c r="A6" s="3" t="s">
        <v>48</v>
      </c>
      <c r="B6" s="13">
        <v>221</v>
      </c>
      <c r="C6" s="13">
        <v>222</v>
      </c>
      <c r="D6" s="13">
        <v>251</v>
      </c>
      <c r="E6" s="13">
        <v>271</v>
      </c>
      <c r="F6" s="13">
        <v>270</v>
      </c>
      <c r="G6" s="13">
        <v>261</v>
      </c>
      <c r="H6" s="13">
        <v>252</v>
      </c>
      <c r="I6" s="13">
        <v>273</v>
      </c>
      <c r="J6" s="31">
        <v>249</v>
      </c>
      <c r="K6" s="35">
        <v>304</v>
      </c>
      <c r="L6" s="39">
        <v>235</v>
      </c>
      <c r="M6" s="39">
        <v>226</v>
      </c>
      <c r="N6" s="39">
        <v>255</v>
      </c>
      <c r="O6" s="39">
        <v>227</v>
      </c>
      <c r="P6" s="39">
        <v>211</v>
      </c>
      <c r="Q6" s="39">
        <v>208</v>
      </c>
      <c r="R6" s="39">
        <v>214</v>
      </c>
      <c r="S6" s="39">
        <v>305</v>
      </c>
      <c r="T6" s="39">
        <v>350</v>
      </c>
      <c r="U6" s="33"/>
      <c r="V6" s="33"/>
    </row>
    <row r="7" spans="1:22" ht="13" x14ac:dyDescent="0.25">
      <c r="A7" s="3" t="s">
        <v>2</v>
      </c>
      <c r="B7" s="13"/>
      <c r="C7" s="13"/>
      <c r="J7" s="29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</row>
    <row r="8" spans="1:22" ht="13" x14ac:dyDescent="0.25">
      <c r="A8" s="5"/>
      <c r="B8" s="13"/>
      <c r="C8" s="13"/>
      <c r="H8" s="26"/>
      <c r="J8" s="29"/>
      <c r="K8" s="32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</row>
    <row r="9" spans="1:22" ht="13" x14ac:dyDescent="0.25">
      <c r="A9" s="7" t="s">
        <v>3</v>
      </c>
      <c r="B9" s="13">
        <v>191</v>
      </c>
      <c r="C9" s="13">
        <v>198</v>
      </c>
      <c r="D9" s="13">
        <v>228</v>
      </c>
      <c r="E9" s="13">
        <v>251</v>
      </c>
      <c r="F9" s="13">
        <v>239</v>
      </c>
      <c r="G9" s="13">
        <v>233</v>
      </c>
      <c r="H9" s="13">
        <v>230</v>
      </c>
      <c r="I9" s="13">
        <v>248</v>
      </c>
      <c r="J9" s="31">
        <v>218</v>
      </c>
      <c r="K9" s="35">
        <v>283</v>
      </c>
      <c r="L9" s="39">
        <v>209</v>
      </c>
      <c r="M9" s="39">
        <v>205</v>
      </c>
      <c r="N9" s="39">
        <v>239</v>
      </c>
      <c r="O9" s="39">
        <v>216</v>
      </c>
      <c r="P9" s="39">
        <v>189</v>
      </c>
      <c r="Q9" s="39">
        <v>189</v>
      </c>
      <c r="R9" s="39">
        <v>189</v>
      </c>
      <c r="S9" s="39">
        <v>212</v>
      </c>
      <c r="T9" s="39">
        <v>252</v>
      </c>
      <c r="U9" s="33"/>
      <c r="V9" s="33"/>
    </row>
    <row r="10" spans="1:22" ht="13" x14ac:dyDescent="0.25">
      <c r="A10" s="8"/>
      <c r="B10" s="13"/>
      <c r="C10" s="27"/>
      <c r="J10" s="29"/>
      <c r="K10" s="32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3" x14ac:dyDescent="0.3">
      <c r="A11" s="7" t="s">
        <v>4</v>
      </c>
      <c r="B11" s="13">
        <v>30</v>
      </c>
      <c r="C11" s="13">
        <v>24</v>
      </c>
      <c r="D11" s="13">
        <v>23</v>
      </c>
      <c r="E11" s="13">
        <v>20</v>
      </c>
      <c r="F11" s="13">
        <v>31</v>
      </c>
      <c r="G11" s="13">
        <v>28</v>
      </c>
      <c r="H11" s="13">
        <v>19</v>
      </c>
      <c r="I11" s="13">
        <v>27</v>
      </c>
      <c r="J11" s="31">
        <v>31</v>
      </c>
      <c r="K11" s="35">
        <v>21</v>
      </c>
      <c r="L11" s="39">
        <v>26</v>
      </c>
      <c r="M11" s="43">
        <v>21</v>
      </c>
      <c r="N11" s="43">
        <v>16</v>
      </c>
      <c r="O11" s="43">
        <v>11</v>
      </c>
      <c r="P11" s="43">
        <v>22</v>
      </c>
      <c r="Q11" s="43">
        <v>19</v>
      </c>
      <c r="R11" s="43">
        <v>25</v>
      </c>
      <c r="S11" s="43">
        <f>61+32</f>
        <v>93</v>
      </c>
      <c r="T11" s="43">
        <v>98</v>
      </c>
      <c r="U11" s="33"/>
      <c r="V11" s="32"/>
    </row>
    <row r="12" spans="1:22" ht="13" x14ac:dyDescent="0.25">
      <c r="A12" s="8"/>
      <c r="B12" s="13"/>
      <c r="C12" s="13"/>
      <c r="J12" s="29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</row>
    <row r="13" spans="1:22" ht="13" x14ac:dyDescent="0.25">
      <c r="A13" s="3" t="s">
        <v>27</v>
      </c>
      <c r="B13" s="13">
        <v>147</v>
      </c>
      <c r="C13" s="13">
        <v>165</v>
      </c>
      <c r="D13" s="13">
        <v>166</v>
      </c>
      <c r="E13" s="13">
        <v>156</v>
      </c>
      <c r="F13" s="13">
        <v>209</v>
      </c>
      <c r="G13" s="13">
        <v>131</v>
      </c>
      <c r="H13" s="13">
        <v>137</v>
      </c>
      <c r="I13" s="13">
        <v>147</v>
      </c>
      <c r="J13" s="31">
        <v>92</v>
      </c>
      <c r="K13" s="35">
        <v>108</v>
      </c>
      <c r="L13" s="39">
        <v>157</v>
      </c>
      <c r="M13" s="39">
        <v>96</v>
      </c>
      <c r="N13" s="39">
        <v>168</v>
      </c>
      <c r="O13" s="39">
        <v>133</v>
      </c>
      <c r="P13" s="39">
        <v>147</v>
      </c>
      <c r="Q13" s="39">
        <v>169</v>
      </c>
      <c r="R13" s="39">
        <v>134</v>
      </c>
      <c r="S13" s="39">
        <v>150</v>
      </c>
      <c r="T13" s="39">
        <v>150</v>
      </c>
      <c r="U13" s="33"/>
      <c r="V13" s="33"/>
    </row>
    <row r="14" spans="1:22" ht="13" x14ac:dyDescent="0.25">
      <c r="A14" s="5"/>
      <c r="B14" s="17"/>
      <c r="C14" s="17"/>
      <c r="J14" s="29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</row>
    <row r="15" spans="1:22" ht="13" x14ac:dyDescent="0.25">
      <c r="A15" s="3" t="s">
        <v>28</v>
      </c>
      <c r="B15" s="13">
        <v>12</v>
      </c>
      <c r="C15" s="13">
        <v>16</v>
      </c>
      <c r="D15" s="13">
        <v>9</v>
      </c>
      <c r="E15" s="13">
        <v>5</v>
      </c>
      <c r="F15" s="13">
        <v>9</v>
      </c>
      <c r="G15" s="13">
        <v>11</v>
      </c>
      <c r="H15" s="13">
        <v>3</v>
      </c>
      <c r="I15" s="13">
        <v>0</v>
      </c>
      <c r="J15" s="31">
        <v>4</v>
      </c>
      <c r="K15" s="31">
        <v>1</v>
      </c>
      <c r="L15" s="31">
        <v>7</v>
      </c>
      <c r="M15" s="31">
        <v>17</v>
      </c>
      <c r="N15" s="31">
        <v>38</v>
      </c>
      <c r="O15" s="31">
        <v>26</v>
      </c>
      <c r="P15" s="31">
        <v>4</v>
      </c>
      <c r="Q15" s="31">
        <v>8</v>
      </c>
      <c r="R15" s="31">
        <v>5</v>
      </c>
      <c r="S15" s="31">
        <v>17</v>
      </c>
      <c r="T15" s="31">
        <v>5</v>
      </c>
    </row>
    <row r="16" spans="1:22" ht="13" x14ac:dyDescent="0.25">
      <c r="A16" s="5"/>
      <c r="B16" s="13"/>
      <c r="C16" s="13"/>
      <c r="J16" s="29"/>
      <c r="N16" s="29"/>
      <c r="O16" s="29"/>
      <c r="P16" s="29"/>
    </row>
    <row r="17" spans="1:24" ht="13" x14ac:dyDescent="0.25">
      <c r="A17" s="3" t="s">
        <v>29</v>
      </c>
      <c r="B17" s="13">
        <v>101</v>
      </c>
      <c r="C17" s="13">
        <v>87</v>
      </c>
      <c r="D17" s="13">
        <v>68</v>
      </c>
      <c r="E17" s="13">
        <v>96</v>
      </c>
      <c r="F17" s="13">
        <v>117</v>
      </c>
      <c r="G17" s="13">
        <v>91</v>
      </c>
      <c r="H17" s="13">
        <v>93</v>
      </c>
      <c r="I17" s="13">
        <v>70</v>
      </c>
      <c r="J17" s="31">
        <v>59</v>
      </c>
      <c r="K17" s="31">
        <v>70</v>
      </c>
      <c r="L17" s="31">
        <v>119</v>
      </c>
      <c r="M17" s="31">
        <v>200</v>
      </c>
      <c r="N17" s="29">
        <f>5+176</f>
        <v>181</v>
      </c>
      <c r="O17" s="29">
        <v>114</v>
      </c>
      <c r="P17" s="31">
        <v>73</v>
      </c>
      <c r="Q17">
        <f>72+5</f>
        <v>77</v>
      </c>
      <c r="R17">
        <v>75</v>
      </c>
      <c r="S17">
        <f>2+78</f>
        <v>80</v>
      </c>
      <c r="T17">
        <v>79</v>
      </c>
      <c r="U17" s="42" t="s">
        <v>51</v>
      </c>
      <c r="V17" s="42"/>
      <c r="W17" s="42"/>
      <c r="X17" s="42"/>
    </row>
    <row r="18" spans="1:24" ht="13" x14ac:dyDescent="0.25">
      <c r="A18" s="5"/>
      <c r="B18" s="13"/>
      <c r="C18" s="13"/>
      <c r="J18" s="29"/>
      <c r="N18" s="29"/>
      <c r="O18" s="29"/>
      <c r="P18" s="29"/>
    </row>
    <row r="19" spans="1:24" ht="13" x14ac:dyDescent="0.25">
      <c r="A19" s="3" t="s">
        <v>30</v>
      </c>
      <c r="B19" s="13">
        <v>260</v>
      </c>
      <c r="C19" s="13">
        <v>268</v>
      </c>
      <c r="D19" s="13">
        <v>243</v>
      </c>
      <c r="E19" s="13">
        <v>257</v>
      </c>
      <c r="F19" s="13">
        <v>335</v>
      </c>
      <c r="G19" s="13">
        <v>233</v>
      </c>
      <c r="H19" s="13">
        <v>233</v>
      </c>
      <c r="I19" s="13">
        <v>217</v>
      </c>
      <c r="J19" s="31">
        <f>92+6+53+4</f>
        <v>155</v>
      </c>
      <c r="K19" s="31">
        <v>179</v>
      </c>
      <c r="L19" s="17">
        <f>SUM(L13:L18)</f>
        <v>283</v>
      </c>
      <c r="M19" s="31">
        <v>313</v>
      </c>
      <c r="N19" s="31">
        <v>387</v>
      </c>
      <c r="O19" s="31">
        <v>273</v>
      </c>
      <c r="P19" s="31">
        <v>224</v>
      </c>
      <c r="Q19" s="31">
        <v>254</v>
      </c>
      <c r="R19" s="31">
        <v>214</v>
      </c>
      <c r="S19" s="17">
        <f>SUM(S13:S17)</f>
        <v>247</v>
      </c>
      <c r="T19" s="31">
        <v>234</v>
      </c>
    </row>
    <row r="20" spans="1:24" ht="13" x14ac:dyDescent="0.25">
      <c r="A20" s="5"/>
      <c r="B20" s="13"/>
      <c r="C20" s="13"/>
      <c r="J20" s="29"/>
      <c r="N20" s="29"/>
      <c r="O20" s="29"/>
      <c r="P20" s="29"/>
    </row>
    <row r="21" spans="1:24" ht="26" x14ac:dyDescent="0.3">
      <c r="A21" s="3" t="s">
        <v>31</v>
      </c>
      <c r="B21" s="11">
        <v>175</v>
      </c>
      <c r="C21" s="11">
        <v>130</v>
      </c>
      <c r="D21" s="11">
        <v>139</v>
      </c>
      <c r="E21" s="11">
        <v>157</v>
      </c>
      <c r="F21" s="11">
        <v>94</v>
      </c>
      <c r="G21" s="11">
        <v>127</v>
      </c>
      <c r="H21" s="11">
        <v>151</v>
      </c>
      <c r="I21" s="11">
        <v>211</v>
      </c>
      <c r="J21" s="30">
        <v>310</v>
      </c>
      <c r="K21" s="30">
        <v>404</v>
      </c>
      <c r="L21" s="30">
        <v>407</v>
      </c>
      <c r="M21" s="30">
        <v>320</v>
      </c>
      <c r="N21" s="30">
        <v>222</v>
      </c>
      <c r="O21" s="30">
        <v>185</v>
      </c>
      <c r="P21" s="30">
        <v>178</v>
      </c>
      <c r="Q21" s="30">
        <v>137</v>
      </c>
      <c r="R21" s="30">
        <v>137</v>
      </c>
      <c r="S21" s="30">
        <v>181</v>
      </c>
      <c r="T21" s="30">
        <v>302</v>
      </c>
    </row>
    <row r="22" spans="1:24" ht="13" x14ac:dyDescent="0.25">
      <c r="A22" s="5"/>
      <c r="B22" s="17"/>
      <c r="C22" s="17"/>
      <c r="J22" s="29"/>
      <c r="N22" s="29"/>
      <c r="O22" s="29"/>
      <c r="P22" s="29"/>
    </row>
    <row r="23" spans="1:24" ht="13" x14ac:dyDescent="0.25">
      <c r="A23" s="3" t="s">
        <v>32</v>
      </c>
      <c r="B23" s="13">
        <v>986</v>
      </c>
      <c r="C23" s="13">
        <v>952</v>
      </c>
      <c r="D23" s="13">
        <v>832</v>
      </c>
      <c r="E23" s="13">
        <v>838</v>
      </c>
      <c r="F23" s="13">
        <v>926</v>
      </c>
      <c r="G23" s="13">
        <v>955</v>
      </c>
      <c r="H23" s="13">
        <v>924</v>
      </c>
      <c r="I23" s="13">
        <v>951</v>
      </c>
      <c r="J23" s="31">
        <v>908</v>
      </c>
      <c r="K23" s="31">
        <v>852</v>
      </c>
      <c r="L23" s="31">
        <v>858</v>
      </c>
      <c r="M23" s="31">
        <v>847</v>
      </c>
      <c r="N23" s="31">
        <v>835</v>
      </c>
      <c r="O23" s="31">
        <v>837</v>
      </c>
      <c r="P23" s="19">
        <v>798</v>
      </c>
      <c r="Q23" s="31">
        <v>873</v>
      </c>
      <c r="R23" s="31">
        <v>852</v>
      </c>
      <c r="S23" s="31">
        <v>863</v>
      </c>
      <c r="T23" s="31">
        <v>870</v>
      </c>
    </row>
    <row r="24" spans="1:24" ht="13" x14ac:dyDescent="0.25">
      <c r="A24" s="3"/>
      <c r="B24" s="13"/>
      <c r="C24" s="13"/>
      <c r="D24" s="13"/>
      <c r="E24" s="13"/>
      <c r="F24" s="13"/>
      <c r="O24" s="29"/>
      <c r="P24" s="29"/>
    </row>
    <row r="25" spans="1:24" x14ac:dyDescent="0.25">
      <c r="A25" s="47" t="s">
        <v>7</v>
      </c>
      <c r="B25" s="47"/>
      <c r="C25" s="47"/>
      <c r="D25" s="47"/>
      <c r="E25" s="47"/>
      <c r="F25" s="47"/>
      <c r="G25" s="47"/>
      <c r="O25" s="29"/>
      <c r="P25" s="29"/>
    </row>
    <row r="26" spans="1:24" ht="13" x14ac:dyDescent="0.3">
      <c r="A26" s="1"/>
      <c r="O26" s="29"/>
      <c r="P26" s="29"/>
    </row>
    <row r="27" spans="1:24" ht="13" x14ac:dyDescent="0.3">
      <c r="A27" s="50" t="s">
        <v>33</v>
      </c>
      <c r="B27" s="50"/>
      <c r="C27" s="50"/>
      <c r="D27" s="50"/>
      <c r="E27" s="50"/>
      <c r="F27" s="50"/>
      <c r="O27" s="29"/>
      <c r="P27" s="29"/>
    </row>
    <row r="28" spans="1:24" ht="13" x14ac:dyDescent="0.3">
      <c r="A28" s="16"/>
      <c r="O28" s="29"/>
      <c r="P28" s="29"/>
    </row>
    <row r="29" spans="1:24" x14ac:dyDescent="0.25">
      <c r="A29" s="51" t="s">
        <v>1</v>
      </c>
      <c r="B29" s="45">
        <v>2007</v>
      </c>
      <c r="C29" s="45">
        <v>2008</v>
      </c>
      <c r="D29" s="45">
        <v>2009</v>
      </c>
      <c r="E29" s="45">
        <v>2010</v>
      </c>
      <c r="F29" s="45">
        <v>2011</v>
      </c>
      <c r="G29" s="45">
        <v>2012</v>
      </c>
      <c r="H29" s="45">
        <v>2013</v>
      </c>
      <c r="I29" s="45">
        <v>2014</v>
      </c>
      <c r="J29" s="45">
        <v>2015</v>
      </c>
      <c r="K29" s="45">
        <v>2016</v>
      </c>
      <c r="L29" s="45">
        <v>2017</v>
      </c>
      <c r="M29" s="45">
        <v>2018</v>
      </c>
      <c r="N29" s="45">
        <v>2019</v>
      </c>
      <c r="O29" s="45">
        <v>2020</v>
      </c>
      <c r="P29" s="45">
        <v>2021</v>
      </c>
      <c r="Q29" s="45">
        <v>2022</v>
      </c>
      <c r="R29" s="45">
        <v>2023</v>
      </c>
      <c r="S29" s="45">
        <v>2024</v>
      </c>
      <c r="T29" s="45">
        <v>2025</v>
      </c>
    </row>
    <row r="30" spans="1:24" x14ac:dyDescent="0.25">
      <c r="A30" s="52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</row>
    <row r="31" spans="1:24" ht="15.5" x14ac:dyDescent="0.35">
      <c r="A31" s="2"/>
      <c r="J31" s="29"/>
      <c r="O31" s="29"/>
      <c r="P31" s="29"/>
    </row>
    <row r="32" spans="1:24" ht="26" x14ac:dyDescent="0.25">
      <c r="A32" s="3" t="s">
        <v>54</v>
      </c>
      <c r="B32" s="13">
        <v>209</v>
      </c>
      <c r="C32" s="13">
        <v>299</v>
      </c>
      <c r="D32" s="13">
        <v>225</v>
      </c>
      <c r="E32" s="13">
        <v>188</v>
      </c>
      <c r="F32" s="13">
        <v>241</v>
      </c>
      <c r="G32" s="13">
        <v>196</v>
      </c>
      <c r="H32" s="13">
        <v>255</v>
      </c>
      <c r="I32" s="13">
        <v>214</v>
      </c>
      <c r="J32" s="31">
        <v>186</v>
      </c>
      <c r="K32" s="31">
        <v>252</v>
      </c>
      <c r="L32" s="31">
        <v>128</v>
      </c>
      <c r="M32" s="31">
        <v>134</v>
      </c>
      <c r="N32" s="31">
        <v>133</v>
      </c>
      <c r="O32" s="31">
        <v>139</v>
      </c>
      <c r="P32" s="31">
        <v>110</v>
      </c>
      <c r="Q32" s="31">
        <v>97</v>
      </c>
      <c r="R32" s="31">
        <v>118</v>
      </c>
      <c r="S32" s="31">
        <v>132</v>
      </c>
      <c r="T32" s="31">
        <v>166</v>
      </c>
    </row>
    <row r="33" spans="1:20" ht="13" x14ac:dyDescent="0.25">
      <c r="A33" s="3" t="s">
        <v>2</v>
      </c>
      <c r="B33" s="13"/>
      <c r="C33" s="13"/>
      <c r="J33" s="29"/>
      <c r="O33" s="29"/>
      <c r="P33" s="29"/>
    </row>
    <row r="34" spans="1:20" ht="13" x14ac:dyDescent="0.25">
      <c r="A34" s="5"/>
      <c r="B34" s="13"/>
      <c r="C34" s="13"/>
      <c r="J34" s="29"/>
      <c r="O34" s="29"/>
      <c r="P34" s="29"/>
    </row>
    <row r="35" spans="1:20" ht="13" x14ac:dyDescent="0.25">
      <c r="A35" s="7" t="s">
        <v>55</v>
      </c>
      <c r="B35" s="13">
        <v>199</v>
      </c>
      <c r="C35" s="13">
        <v>295</v>
      </c>
      <c r="D35" s="13">
        <v>219</v>
      </c>
      <c r="E35" s="13">
        <v>185</v>
      </c>
      <c r="F35" s="13">
        <v>237</v>
      </c>
      <c r="G35" s="13">
        <v>193</v>
      </c>
      <c r="H35" s="13">
        <v>251</v>
      </c>
      <c r="I35" s="13">
        <v>207</v>
      </c>
      <c r="J35" s="31">
        <v>178</v>
      </c>
      <c r="K35" s="31">
        <v>248</v>
      </c>
      <c r="L35" s="31">
        <v>125</v>
      </c>
      <c r="M35" s="31">
        <v>129</v>
      </c>
      <c r="N35" s="31">
        <v>127</v>
      </c>
      <c r="O35" s="31">
        <v>135</v>
      </c>
      <c r="P35" s="31">
        <v>109</v>
      </c>
      <c r="Q35" s="31">
        <v>97</v>
      </c>
      <c r="R35" s="31">
        <v>117</v>
      </c>
      <c r="S35" s="31">
        <v>131</v>
      </c>
      <c r="T35" s="31">
        <v>166</v>
      </c>
    </row>
    <row r="36" spans="1:20" ht="13" x14ac:dyDescent="0.25">
      <c r="A36" s="8"/>
      <c r="B36" s="13"/>
      <c r="C36" s="13"/>
      <c r="H36" s="25"/>
      <c r="I36" s="25"/>
      <c r="J36" s="25"/>
      <c r="O36" s="29"/>
      <c r="P36" s="29"/>
    </row>
    <row r="37" spans="1:20" ht="13" x14ac:dyDescent="0.25">
      <c r="A37" s="7" t="s">
        <v>56</v>
      </c>
      <c r="B37" s="13">
        <v>10</v>
      </c>
      <c r="C37" s="13">
        <v>4</v>
      </c>
      <c r="D37" s="13">
        <v>6</v>
      </c>
      <c r="E37" s="13">
        <v>3</v>
      </c>
      <c r="F37" s="13">
        <v>4</v>
      </c>
      <c r="G37" s="13">
        <v>3</v>
      </c>
      <c r="H37" s="13">
        <v>4</v>
      </c>
      <c r="I37" s="13">
        <v>7</v>
      </c>
      <c r="J37" s="31">
        <v>8</v>
      </c>
      <c r="K37" s="31">
        <v>4</v>
      </c>
      <c r="L37" s="31">
        <v>3</v>
      </c>
      <c r="M37" s="31">
        <v>5</v>
      </c>
      <c r="N37" s="31">
        <v>6</v>
      </c>
      <c r="O37" s="31">
        <v>4</v>
      </c>
      <c r="P37" s="31">
        <v>1</v>
      </c>
      <c r="Q37" s="31">
        <v>0</v>
      </c>
      <c r="R37" s="31">
        <v>1</v>
      </c>
      <c r="S37" s="31">
        <v>1</v>
      </c>
      <c r="T37" s="31">
        <v>0</v>
      </c>
    </row>
    <row r="38" spans="1:20" ht="13" x14ac:dyDescent="0.25">
      <c r="A38" s="8"/>
      <c r="B38" s="13"/>
      <c r="C38" s="13"/>
      <c r="H38" s="25"/>
      <c r="I38" s="25"/>
      <c r="J38" s="25"/>
      <c r="O38" s="29"/>
      <c r="P38" s="29"/>
    </row>
    <row r="39" spans="1:20" ht="13" x14ac:dyDescent="0.25">
      <c r="A39" s="3" t="s">
        <v>57</v>
      </c>
      <c r="B39" s="13">
        <v>274</v>
      </c>
      <c r="C39" s="13">
        <v>242</v>
      </c>
      <c r="D39" s="13">
        <v>234</v>
      </c>
      <c r="E39" s="13">
        <v>175</v>
      </c>
      <c r="F39" s="13">
        <v>144</v>
      </c>
      <c r="G39" s="13">
        <v>162</v>
      </c>
      <c r="H39" s="13">
        <v>139</v>
      </c>
      <c r="I39" s="13">
        <v>192</v>
      </c>
      <c r="J39" s="31">
        <v>199</v>
      </c>
      <c r="K39" s="31">
        <v>91</v>
      </c>
      <c r="L39" s="31">
        <v>72</v>
      </c>
      <c r="M39" s="31">
        <v>104</v>
      </c>
      <c r="N39" s="31">
        <v>85</v>
      </c>
      <c r="O39" s="31">
        <v>68</v>
      </c>
      <c r="P39" s="31">
        <v>75</v>
      </c>
      <c r="Q39" s="31">
        <v>52</v>
      </c>
      <c r="R39" s="31">
        <v>26</v>
      </c>
      <c r="S39" s="31">
        <v>136</v>
      </c>
      <c r="T39" s="31">
        <v>92</v>
      </c>
    </row>
    <row r="40" spans="1:20" ht="13" x14ac:dyDescent="0.25">
      <c r="A40" s="5"/>
      <c r="B40" s="13"/>
      <c r="C40" s="13"/>
      <c r="H40" s="25"/>
      <c r="I40" s="25"/>
      <c r="J40" s="25"/>
      <c r="O40" s="29"/>
      <c r="P40" s="29"/>
    </row>
    <row r="41" spans="1:20" ht="13" x14ac:dyDescent="0.25">
      <c r="A41" s="3" t="s">
        <v>28</v>
      </c>
      <c r="B41" s="13">
        <v>3</v>
      </c>
      <c r="C41" s="13" t="s">
        <v>23</v>
      </c>
      <c r="D41" s="13" t="s">
        <v>23</v>
      </c>
      <c r="E41" s="13">
        <v>1</v>
      </c>
      <c r="F41" s="13">
        <v>3</v>
      </c>
      <c r="G41" s="13">
        <v>3</v>
      </c>
      <c r="H41" s="13">
        <v>2</v>
      </c>
      <c r="I41" s="13">
        <v>4</v>
      </c>
      <c r="J41" s="31">
        <v>4</v>
      </c>
      <c r="K41" s="31">
        <v>1</v>
      </c>
      <c r="L41" s="31">
        <v>1</v>
      </c>
      <c r="M41" s="31">
        <v>7</v>
      </c>
      <c r="N41" s="31">
        <v>3</v>
      </c>
      <c r="O41" s="31">
        <v>3</v>
      </c>
      <c r="P41" s="31">
        <v>10</v>
      </c>
      <c r="Q41" s="31">
        <v>3</v>
      </c>
      <c r="R41" s="31">
        <v>4</v>
      </c>
      <c r="S41" s="31">
        <v>1</v>
      </c>
      <c r="T41" s="31">
        <v>1</v>
      </c>
    </row>
    <row r="42" spans="1:20" ht="13" x14ac:dyDescent="0.25">
      <c r="A42" s="5"/>
      <c r="B42" s="13"/>
      <c r="C42" s="13"/>
      <c r="H42" s="25"/>
      <c r="I42" s="25"/>
      <c r="J42" s="25"/>
      <c r="O42" s="29"/>
      <c r="P42" s="29"/>
    </row>
    <row r="43" spans="1:20" ht="13" x14ac:dyDescent="0.25">
      <c r="A43" s="3" t="s">
        <v>29</v>
      </c>
      <c r="B43" s="13">
        <v>58</v>
      </c>
      <c r="C43" s="13">
        <v>69</v>
      </c>
      <c r="D43" s="13">
        <v>42</v>
      </c>
      <c r="E43" s="13">
        <v>38</v>
      </c>
      <c r="F43" s="13">
        <v>53</v>
      </c>
      <c r="G43" s="13">
        <v>75</v>
      </c>
      <c r="H43" s="13">
        <v>65</v>
      </c>
      <c r="I43" s="13">
        <v>78</v>
      </c>
      <c r="J43" s="31">
        <v>65</v>
      </c>
      <c r="K43" s="31">
        <v>87</v>
      </c>
      <c r="L43" s="31">
        <v>34</v>
      </c>
      <c r="M43" s="31">
        <v>90</v>
      </c>
      <c r="N43" s="31">
        <v>95</v>
      </c>
      <c r="O43" s="31">
        <v>69</v>
      </c>
      <c r="P43" s="31">
        <v>61</v>
      </c>
      <c r="Q43" s="31">
        <v>48</v>
      </c>
      <c r="R43" s="31">
        <v>42</v>
      </c>
      <c r="S43" s="31">
        <f>4+56</f>
        <v>60</v>
      </c>
      <c r="T43" s="31">
        <v>32</v>
      </c>
    </row>
    <row r="44" spans="1:20" ht="13" x14ac:dyDescent="0.25">
      <c r="A44" s="5"/>
      <c r="B44" s="13"/>
      <c r="C44" s="13"/>
      <c r="H44" s="25"/>
      <c r="I44" s="25"/>
      <c r="J44" s="25"/>
      <c r="O44" s="29"/>
      <c r="P44" s="29"/>
    </row>
    <row r="45" spans="1:20" ht="13" x14ac:dyDescent="0.25">
      <c r="A45" s="3" t="s">
        <v>30</v>
      </c>
      <c r="B45" s="13">
        <v>335</v>
      </c>
      <c r="C45" s="13">
        <v>311</v>
      </c>
      <c r="D45" s="13">
        <v>276</v>
      </c>
      <c r="E45" s="13">
        <v>214</v>
      </c>
      <c r="F45" s="13">
        <v>200</v>
      </c>
      <c r="G45" s="13">
        <v>240</v>
      </c>
      <c r="H45" s="13">
        <v>206</v>
      </c>
      <c r="I45" s="13">
        <v>274</v>
      </c>
      <c r="J45" s="31">
        <f>199+15+50+4</f>
        <v>268</v>
      </c>
      <c r="K45" s="31">
        <v>179</v>
      </c>
      <c r="L45" s="17">
        <f>SUM(L39:L44)</f>
        <v>107</v>
      </c>
      <c r="M45" s="31">
        <v>201</v>
      </c>
      <c r="N45" s="31">
        <v>184</v>
      </c>
      <c r="O45" s="31">
        <v>140</v>
      </c>
      <c r="P45" s="31">
        <v>146</v>
      </c>
      <c r="Q45" s="31">
        <v>103</v>
      </c>
      <c r="R45" s="31">
        <v>72</v>
      </c>
      <c r="S45" s="17">
        <f>SUM(S39:S43)</f>
        <v>197</v>
      </c>
      <c r="T45" s="31">
        <v>125</v>
      </c>
    </row>
    <row r="46" spans="1:20" ht="13" x14ac:dyDescent="0.25">
      <c r="A46" s="5"/>
      <c r="B46" s="13"/>
      <c r="C46" s="13"/>
      <c r="H46" s="25"/>
      <c r="I46" s="25"/>
      <c r="J46" s="25"/>
      <c r="O46" s="29"/>
      <c r="P46" s="29"/>
    </row>
    <row r="47" spans="1:20" ht="26" x14ac:dyDescent="0.3">
      <c r="A47" s="3" t="s">
        <v>34</v>
      </c>
      <c r="B47" s="11">
        <v>254</v>
      </c>
      <c r="C47" s="11">
        <v>242</v>
      </c>
      <c r="D47" s="11">
        <v>196</v>
      </c>
      <c r="E47" s="11">
        <v>170</v>
      </c>
      <c r="F47" s="11">
        <v>211</v>
      </c>
      <c r="G47" s="11">
        <v>167</v>
      </c>
      <c r="H47" s="11">
        <v>217</v>
      </c>
      <c r="I47" s="11">
        <v>159</v>
      </c>
      <c r="J47" s="30">
        <v>98</v>
      </c>
      <c r="K47" s="30">
        <v>166</v>
      </c>
      <c r="L47" s="30">
        <v>188</v>
      </c>
      <c r="M47" s="30">
        <v>123</v>
      </c>
      <c r="N47" s="30">
        <v>128</v>
      </c>
      <c r="O47" s="30">
        <v>76</v>
      </c>
      <c r="P47" s="30">
        <v>48</v>
      </c>
      <c r="Q47" s="30">
        <v>44</v>
      </c>
      <c r="R47" s="30">
        <v>91</v>
      </c>
      <c r="S47" s="30">
        <v>39</v>
      </c>
      <c r="T47" s="30">
        <v>82</v>
      </c>
    </row>
    <row r="48" spans="1:20" ht="13" x14ac:dyDescent="0.25">
      <c r="A48" s="5"/>
      <c r="B48" s="13"/>
      <c r="C48" s="13"/>
      <c r="D48" s="26"/>
      <c r="H48" s="25"/>
      <c r="I48" s="25"/>
      <c r="J48" s="25"/>
      <c r="K48" s="25"/>
      <c r="O48" s="29"/>
      <c r="P48" s="29"/>
    </row>
    <row r="49" spans="1:20" ht="26" x14ac:dyDescent="0.25">
      <c r="A49" s="3" t="s">
        <v>58</v>
      </c>
      <c r="B49" s="13">
        <v>3619</v>
      </c>
      <c r="C49" s="13">
        <v>3881</v>
      </c>
      <c r="D49" s="13">
        <v>3979</v>
      </c>
      <c r="E49" s="13">
        <v>4155</v>
      </c>
      <c r="F49" s="13">
        <v>4228</v>
      </c>
      <c r="G49" s="13">
        <v>4225</v>
      </c>
      <c r="H49" s="13">
        <v>4221</v>
      </c>
      <c r="I49" s="13">
        <v>4195</v>
      </c>
      <c r="J49" s="31">
        <v>4090</v>
      </c>
      <c r="K49" s="31">
        <v>3938</v>
      </c>
      <c r="L49" s="31">
        <v>3746</v>
      </c>
      <c r="M49" s="31">
        <v>3558</v>
      </c>
      <c r="N49" s="31">
        <v>3396</v>
      </c>
      <c r="O49" s="31">
        <v>3075</v>
      </c>
      <c r="P49" s="31">
        <v>2505</v>
      </c>
      <c r="Q49" s="31">
        <v>2406</v>
      </c>
      <c r="R49" s="31">
        <v>2106</v>
      </c>
      <c r="S49" s="31">
        <v>1967</v>
      </c>
      <c r="T49" s="31">
        <v>1704</v>
      </c>
    </row>
    <row r="50" spans="1:20" ht="13" x14ac:dyDescent="0.25">
      <c r="A50" s="3"/>
      <c r="B50" s="13"/>
      <c r="C50" s="13"/>
      <c r="D50" s="13"/>
      <c r="E50" s="13"/>
      <c r="F50" s="13"/>
    </row>
    <row r="51" spans="1:20" ht="13" x14ac:dyDescent="0.25">
      <c r="A51" s="5"/>
      <c r="B51" s="13"/>
      <c r="C51" s="13"/>
      <c r="D51" s="13"/>
      <c r="E51" s="13"/>
      <c r="F51" s="13"/>
    </row>
    <row r="52" spans="1:20" x14ac:dyDescent="0.25">
      <c r="A52" s="47" t="s">
        <v>7</v>
      </c>
      <c r="B52" s="47"/>
      <c r="C52" s="47"/>
      <c r="D52" s="47"/>
      <c r="E52" s="47"/>
      <c r="F52" s="47"/>
      <c r="G52" s="47"/>
    </row>
  </sheetData>
  <mergeCells count="44">
    <mergeCell ref="S3:S4"/>
    <mergeCell ref="S29:S30"/>
    <mergeCell ref="O3:O4"/>
    <mergeCell ref="O29:O30"/>
    <mergeCell ref="N3:N4"/>
    <mergeCell ref="N29:N30"/>
    <mergeCell ref="R3:R4"/>
    <mergeCell ref="R29:R30"/>
    <mergeCell ref="Q3:Q4"/>
    <mergeCell ref="Q29:Q30"/>
    <mergeCell ref="P3:P4"/>
    <mergeCell ref="P29:P30"/>
    <mergeCell ref="M3:M4"/>
    <mergeCell ref="M29:M30"/>
    <mergeCell ref="L3:L4"/>
    <mergeCell ref="L29:L30"/>
    <mergeCell ref="A1:G1"/>
    <mergeCell ref="A3:A4"/>
    <mergeCell ref="B3:B4"/>
    <mergeCell ref="C3:C4"/>
    <mergeCell ref="D3:D4"/>
    <mergeCell ref="E3:E4"/>
    <mergeCell ref="F3:F4"/>
    <mergeCell ref="G3:G4"/>
    <mergeCell ref="I3:I4"/>
    <mergeCell ref="I29:I30"/>
    <mergeCell ref="K3:K4"/>
    <mergeCell ref="K29:K30"/>
    <mergeCell ref="T3:T4"/>
    <mergeCell ref="T29:T30"/>
    <mergeCell ref="J29:J30"/>
    <mergeCell ref="J3:J4"/>
    <mergeCell ref="A52:G52"/>
    <mergeCell ref="H3:H4"/>
    <mergeCell ref="H29:H30"/>
    <mergeCell ref="A25:G25"/>
    <mergeCell ref="A27:F27"/>
    <mergeCell ref="A29:A30"/>
    <mergeCell ref="B29:B30"/>
    <mergeCell ref="C29:C30"/>
    <mergeCell ref="D29:D30"/>
    <mergeCell ref="E29:E30"/>
    <mergeCell ref="F29:F30"/>
    <mergeCell ref="G29:G30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landscape" r:id="rId1"/>
  <headerFooter alignWithMargins="0"/>
  <rowBreaks count="1" manualBreakCount="1">
    <brk id="2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5"/>
  <sheetViews>
    <sheetView tabSelected="1" workbookViewId="0">
      <selection activeCell="C3" sqref="C3:C4"/>
    </sheetView>
  </sheetViews>
  <sheetFormatPr defaultRowHeight="12.5" x14ac:dyDescent="0.25"/>
  <cols>
    <col min="1" max="1" width="42.54296875" customWidth="1"/>
    <col min="2" max="7" width="7.453125" customWidth="1"/>
  </cols>
  <sheetData>
    <row r="1" spans="1:20" ht="13" x14ac:dyDescent="0.3">
      <c r="A1" s="50" t="s">
        <v>35</v>
      </c>
      <c r="B1" s="50"/>
      <c r="C1" s="50"/>
      <c r="D1" s="50"/>
      <c r="E1" s="50"/>
      <c r="F1" s="50"/>
      <c r="G1" s="50"/>
    </row>
    <row r="2" spans="1:20" ht="13" x14ac:dyDescent="0.3">
      <c r="A2" s="16"/>
    </row>
    <row r="3" spans="1:20" x14ac:dyDescent="0.25">
      <c r="A3" s="51" t="s">
        <v>1</v>
      </c>
      <c r="B3" s="45">
        <v>2007</v>
      </c>
      <c r="C3" s="45">
        <v>2008</v>
      </c>
      <c r="D3" s="45">
        <v>2009</v>
      </c>
      <c r="E3" s="45">
        <v>2010</v>
      </c>
      <c r="F3" s="45">
        <v>2011</v>
      </c>
      <c r="G3" s="45">
        <v>2012</v>
      </c>
      <c r="H3" s="45">
        <v>2013</v>
      </c>
      <c r="I3" s="45">
        <v>2014</v>
      </c>
      <c r="J3" s="45">
        <v>2015</v>
      </c>
      <c r="K3" s="45">
        <v>2016</v>
      </c>
      <c r="L3" s="45">
        <v>2017</v>
      </c>
      <c r="M3" s="45">
        <v>2018</v>
      </c>
      <c r="N3" s="45">
        <v>2019</v>
      </c>
      <c r="O3" s="45">
        <v>2020</v>
      </c>
      <c r="P3" s="45">
        <v>2021</v>
      </c>
      <c r="Q3" s="45">
        <v>2022</v>
      </c>
      <c r="R3" s="45">
        <v>2023</v>
      </c>
      <c r="S3" s="45">
        <v>2024</v>
      </c>
      <c r="T3" s="45">
        <v>2025</v>
      </c>
    </row>
    <row r="4" spans="1:20" x14ac:dyDescent="0.25">
      <c r="A4" s="52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</row>
    <row r="5" spans="1:20" ht="15.5" x14ac:dyDescent="0.35">
      <c r="A5" s="2"/>
      <c r="J5" s="29"/>
      <c r="O5" s="29"/>
    </row>
    <row r="6" spans="1:20" ht="13" x14ac:dyDescent="0.25">
      <c r="A6" s="3" t="s">
        <v>36</v>
      </c>
      <c r="B6" s="18"/>
      <c r="C6" s="18"/>
      <c r="D6" s="18"/>
      <c r="E6" s="18"/>
      <c r="J6" s="29"/>
      <c r="O6" s="29"/>
    </row>
    <row r="7" spans="1:20" ht="13" x14ac:dyDescent="0.25">
      <c r="A7" s="5"/>
      <c r="B7" s="13"/>
      <c r="C7" s="13"/>
      <c r="D7" s="13"/>
      <c r="E7" s="27"/>
      <c r="J7" s="29"/>
      <c r="K7" s="25"/>
      <c r="O7" s="29"/>
    </row>
    <row r="8" spans="1:20" ht="26" x14ac:dyDescent="0.25">
      <c r="A8" s="7" t="s">
        <v>59</v>
      </c>
      <c r="B8" s="13">
        <v>4246</v>
      </c>
      <c r="C8" s="13">
        <v>3843</v>
      </c>
      <c r="D8" s="13">
        <v>3741</v>
      </c>
      <c r="E8" s="13">
        <v>3923</v>
      </c>
      <c r="F8" s="13">
        <v>4197</v>
      </c>
      <c r="G8" s="13">
        <v>4599</v>
      </c>
      <c r="H8" s="13">
        <v>3857</v>
      </c>
      <c r="I8" s="13">
        <v>3881</v>
      </c>
      <c r="J8" s="31">
        <v>3491</v>
      </c>
      <c r="K8" s="31">
        <v>4064</v>
      </c>
      <c r="L8" s="31">
        <v>4141</v>
      </c>
      <c r="M8" s="31">
        <v>3860</v>
      </c>
      <c r="N8" s="31">
        <v>3896</v>
      </c>
      <c r="O8" s="31">
        <v>3988</v>
      </c>
      <c r="P8" s="31">
        <v>4192</v>
      </c>
      <c r="Q8" s="31">
        <v>3333</v>
      </c>
      <c r="R8" s="31">
        <v>3696</v>
      </c>
      <c r="S8" s="31">
        <v>3831</v>
      </c>
      <c r="T8" s="31">
        <v>4319</v>
      </c>
    </row>
    <row r="9" spans="1:20" ht="13" x14ac:dyDescent="0.25">
      <c r="A9" s="7" t="s">
        <v>2</v>
      </c>
      <c r="B9" s="13"/>
      <c r="C9" s="13"/>
      <c r="J9" s="29"/>
      <c r="O9" s="29"/>
      <c r="P9" s="29"/>
    </row>
    <row r="10" spans="1:20" ht="13" x14ac:dyDescent="0.25">
      <c r="A10" s="8"/>
      <c r="B10" s="13"/>
      <c r="C10" s="13"/>
      <c r="E10" s="26"/>
      <c r="J10" s="29"/>
      <c r="K10" s="25"/>
      <c r="O10" s="29"/>
      <c r="P10" s="29"/>
    </row>
    <row r="11" spans="1:20" ht="13" x14ac:dyDescent="0.25">
      <c r="A11" s="9" t="s">
        <v>55</v>
      </c>
      <c r="B11" s="13">
        <v>3615</v>
      </c>
      <c r="C11" s="13">
        <v>3291</v>
      </c>
      <c r="D11" s="13">
        <v>3240</v>
      </c>
      <c r="E11" s="13">
        <v>3477</v>
      </c>
      <c r="F11" s="13">
        <v>3772</v>
      </c>
      <c r="G11" s="13">
        <v>4177</v>
      </c>
      <c r="H11" s="13">
        <v>3428</v>
      </c>
      <c r="I11" s="13">
        <v>3489</v>
      </c>
      <c r="J11" s="31">
        <v>3178</v>
      </c>
      <c r="K11" s="31">
        <v>3671</v>
      </c>
      <c r="L11" s="31">
        <v>3770</v>
      </c>
      <c r="M11" s="31">
        <v>3491</v>
      </c>
      <c r="N11" s="31">
        <v>3555</v>
      </c>
      <c r="O11" s="31">
        <v>3638</v>
      </c>
      <c r="P11" s="31">
        <v>3789</v>
      </c>
      <c r="Q11" s="31">
        <v>3048</v>
      </c>
      <c r="R11" s="31">
        <v>3399</v>
      </c>
      <c r="S11" s="31">
        <v>3482</v>
      </c>
      <c r="T11" s="31">
        <v>4077</v>
      </c>
    </row>
    <row r="12" spans="1:20" ht="13" x14ac:dyDescent="0.3">
      <c r="A12" s="10"/>
      <c r="B12" s="13"/>
      <c r="C12" s="13"/>
      <c r="F12" s="25"/>
      <c r="G12" s="28"/>
      <c r="H12" s="28"/>
      <c r="I12" s="28"/>
      <c r="J12" s="28"/>
      <c r="K12" s="25"/>
      <c r="N12" s="25"/>
      <c r="O12" s="25"/>
      <c r="P12" s="25"/>
    </row>
    <row r="13" spans="1:20" ht="13" x14ac:dyDescent="0.25">
      <c r="A13" s="9" t="s">
        <v>60</v>
      </c>
      <c r="B13" s="13">
        <v>631</v>
      </c>
      <c r="C13" s="13">
        <v>552</v>
      </c>
      <c r="D13" s="13">
        <v>501</v>
      </c>
      <c r="E13" s="13">
        <v>446</v>
      </c>
      <c r="F13" s="13">
        <v>425</v>
      </c>
      <c r="G13" s="13">
        <v>437</v>
      </c>
      <c r="H13" s="13">
        <v>429</v>
      </c>
      <c r="I13" s="13">
        <v>392</v>
      </c>
      <c r="J13" s="31">
        <v>313</v>
      </c>
      <c r="K13" s="31">
        <v>393</v>
      </c>
      <c r="L13" s="31">
        <v>371</v>
      </c>
      <c r="M13" s="31">
        <v>369</v>
      </c>
      <c r="N13" s="31">
        <v>341</v>
      </c>
      <c r="O13" s="31">
        <v>350</v>
      </c>
      <c r="P13" s="31">
        <v>403</v>
      </c>
      <c r="Q13" s="31">
        <v>285</v>
      </c>
      <c r="R13" s="31">
        <v>297</v>
      </c>
      <c r="S13" s="31">
        <v>349</v>
      </c>
      <c r="T13" s="31">
        <v>242</v>
      </c>
    </row>
    <row r="14" spans="1:20" ht="13" x14ac:dyDescent="0.25">
      <c r="A14" s="10"/>
      <c r="B14" s="13"/>
      <c r="C14" s="13"/>
      <c r="F14" s="25"/>
      <c r="G14" s="25"/>
      <c r="H14" s="25"/>
      <c r="I14" s="25"/>
      <c r="J14" s="25"/>
      <c r="O14" s="29"/>
      <c r="P14" s="29"/>
    </row>
    <row r="15" spans="1:20" ht="13" x14ac:dyDescent="0.25">
      <c r="A15" s="7" t="s">
        <v>37</v>
      </c>
      <c r="B15" s="13">
        <v>4012</v>
      </c>
      <c r="C15" s="13">
        <v>4001</v>
      </c>
      <c r="D15" s="13">
        <v>2646</v>
      </c>
      <c r="E15" s="13">
        <v>2697</v>
      </c>
      <c r="F15" s="13">
        <v>3075</v>
      </c>
      <c r="G15" s="13">
        <v>2993</v>
      </c>
      <c r="H15" s="13">
        <v>3122</v>
      </c>
      <c r="I15" s="13">
        <v>2936</v>
      </c>
      <c r="J15" s="31">
        <v>2755</v>
      </c>
      <c r="K15" s="31">
        <v>2722</v>
      </c>
      <c r="L15" s="31">
        <v>2889</v>
      </c>
      <c r="M15" s="31">
        <v>3177</v>
      </c>
      <c r="N15" s="31">
        <v>2969</v>
      </c>
      <c r="O15" s="31">
        <v>2955</v>
      </c>
      <c r="P15" s="31">
        <v>3404</v>
      </c>
      <c r="Q15" s="31">
        <v>2862</v>
      </c>
      <c r="R15" s="31">
        <v>2826</v>
      </c>
      <c r="S15" s="31">
        <v>2925</v>
      </c>
      <c r="T15" s="31">
        <v>3124</v>
      </c>
    </row>
    <row r="16" spans="1:20" ht="13" x14ac:dyDescent="0.25">
      <c r="A16" s="8"/>
      <c r="B16" s="13"/>
      <c r="C16" s="13"/>
      <c r="F16" s="25"/>
      <c r="G16" s="25"/>
      <c r="H16" s="25"/>
      <c r="I16" s="25"/>
      <c r="J16" s="25"/>
      <c r="O16" s="29"/>
      <c r="P16" s="29"/>
    </row>
    <row r="17" spans="1:20" ht="13" x14ac:dyDescent="0.25">
      <c r="A17" s="7" t="s">
        <v>28</v>
      </c>
      <c r="B17" s="13">
        <v>333</v>
      </c>
      <c r="C17" s="13">
        <v>390</v>
      </c>
      <c r="D17" s="13">
        <v>266</v>
      </c>
      <c r="E17" s="13">
        <v>180</v>
      </c>
      <c r="F17" s="13">
        <v>161</v>
      </c>
      <c r="G17" s="13">
        <v>208</v>
      </c>
      <c r="H17" s="13">
        <v>159</v>
      </c>
      <c r="I17" s="13">
        <v>142</v>
      </c>
      <c r="J17" s="31">
        <v>97</v>
      </c>
      <c r="K17" s="31">
        <v>86</v>
      </c>
      <c r="L17" s="31">
        <v>116</v>
      </c>
      <c r="M17" s="31">
        <v>72</v>
      </c>
      <c r="N17" s="31">
        <v>106</v>
      </c>
      <c r="O17" s="31">
        <v>171</v>
      </c>
      <c r="P17" s="31">
        <v>141</v>
      </c>
      <c r="Q17" s="31">
        <v>112</v>
      </c>
      <c r="R17" s="31">
        <v>55</v>
      </c>
      <c r="S17" s="31">
        <v>108</v>
      </c>
      <c r="T17" s="31">
        <v>115</v>
      </c>
    </row>
    <row r="18" spans="1:20" ht="13" x14ac:dyDescent="0.25">
      <c r="A18" s="8"/>
      <c r="B18" s="13"/>
      <c r="C18" s="13"/>
      <c r="F18" s="25"/>
      <c r="G18" s="25"/>
      <c r="H18" s="25"/>
      <c r="I18" s="25"/>
      <c r="J18" s="25"/>
      <c r="O18" s="29"/>
      <c r="P18" s="29"/>
    </row>
    <row r="19" spans="1:20" ht="13" x14ac:dyDescent="0.25">
      <c r="A19" s="7" t="s">
        <v>29</v>
      </c>
      <c r="B19" s="13">
        <v>1163</v>
      </c>
      <c r="C19" s="13">
        <v>968</v>
      </c>
      <c r="D19" s="13">
        <v>952</v>
      </c>
      <c r="E19" s="13">
        <v>934</v>
      </c>
      <c r="F19" s="13">
        <v>886</v>
      </c>
      <c r="G19" s="31">
        <v>1340</v>
      </c>
      <c r="H19" s="13">
        <v>902</v>
      </c>
      <c r="I19" s="31">
        <f>866+76</f>
        <v>942</v>
      </c>
      <c r="J19" s="31">
        <f>661+84</f>
        <v>745</v>
      </c>
      <c r="K19" s="31">
        <f>890+125</f>
        <v>1015</v>
      </c>
      <c r="L19" s="31">
        <f>767+96</f>
        <v>863</v>
      </c>
      <c r="M19" s="31">
        <f>711+80</f>
        <v>791</v>
      </c>
      <c r="N19" s="31">
        <f>795+119</f>
        <v>914</v>
      </c>
      <c r="O19" s="31">
        <v>936</v>
      </c>
      <c r="P19" s="31">
        <f>65+719</f>
        <v>784</v>
      </c>
      <c r="Q19" s="31">
        <f>740+86</f>
        <v>826</v>
      </c>
      <c r="R19" s="31">
        <v>719</v>
      </c>
      <c r="S19" s="31">
        <f>679+91</f>
        <v>770</v>
      </c>
      <c r="T19">
        <f>790+79</f>
        <v>869</v>
      </c>
    </row>
    <row r="20" spans="1:20" ht="13" x14ac:dyDescent="0.25">
      <c r="A20" s="8"/>
      <c r="B20" s="13"/>
      <c r="C20" s="27"/>
      <c r="F20" s="25"/>
      <c r="G20" s="25"/>
      <c r="H20" s="25"/>
      <c r="I20" s="25"/>
      <c r="J20" s="25"/>
      <c r="K20" s="26"/>
      <c r="O20" s="29"/>
      <c r="P20" s="29"/>
    </row>
    <row r="21" spans="1:20" ht="13" x14ac:dyDescent="0.25">
      <c r="A21" s="7" t="s">
        <v>30</v>
      </c>
      <c r="B21" s="13">
        <v>5509</v>
      </c>
      <c r="C21" s="13">
        <v>5359</v>
      </c>
      <c r="D21" s="13">
        <v>3864</v>
      </c>
      <c r="E21" s="13">
        <v>3811</v>
      </c>
      <c r="F21" s="13">
        <v>4122</v>
      </c>
      <c r="G21" s="13">
        <v>4541</v>
      </c>
      <c r="H21" s="13">
        <v>4183</v>
      </c>
      <c r="I21" s="13">
        <v>4020</v>
      </c>
      <c r="J21" s="31">
        <f>2755+661+84+97</f>
        <v>3597</v>
      </c>
      <c r="K21" s="31">
        <v>3823</v>
      </c>
      <c r="L21" s="17">
        <f>SUM(L15:L20)</f>
        <v>3868</v>
      </c>
      <c r="M21" s="31">
        <v>4040</v>
      </c>
      <c r="N21" s="31">
        <v>3989</v>
      </c>
      <c r="O21" s="31">
        <v>4062</v>
      </c>
      <c r="P21" s="31">
        <v>4329</v>
      </c>
      <c r="Q21" s="31">
        <v>3800</v>
      </c>
      <c r="R21" s="31">
        <v>3600</v>
      </c>
      <c r="S21" s="31">
        <f>SUM(S15:S19)</f>
        <v>3803</v>
      </c>
      <c r="T21" s="31">
        <v>4108</v>
      </c>
    </row>
    <row r="22" spans="1:20" ht="13" x14ac:dyDescent="0.25">
      <c r="A22" s="8"/>
      <c r="B22" s="13"/>
      <c r="C22" s="13"/>
      <c r="F22" s="25"/>
      <c r="G22" s="25"/>
      <c r="H22" s="25"/>
      <c r="I22" s="25"/>
      <c r="J22" s="25"/>
      <c r="O22" s="29"/>
      <c r="P22" s="29"/>
    </row>
    <row r="23" spans="1:20" ht="13" x14ac:dyDescent="0.3">
      <c r="A23" s="7" t="s">
        <v>38</v>
      </c>
      <c r="B23" s="11">
        <v>3959</v>
      </c>
      <c r="C23" s="11">
        <v>2502</v>
      </c>
      <c r="D23" s="11">
        <v>2447</v>
      </c>
      <c r="E23" s="11">
        <v>2401</v>
      </c>
      <c r="F23" s="11">
        <v>2544</v>
      </c>
      <c r="G23" s="11">
        <v>2656</v>
      </c>
      <c r="H23" s="11">
        <v>2388</v>
      </c>
      <c r="I23" s="11">
        <v>2316</v>
      </c>
      <c r="J23" s="30">
        <v>2264</v>
      </c>
      <c r="K23" s="30">
        <v>2599</v>
      </c>
      <c r="L23" s="30">
        <v>2804</v>
      </c>
      <c r="M23" s="30">
        <v>2601</v>
      </c>
      <c r="N23" s="30">
        <v>2448</v>
      </c>
      <c r="O23" s="30">
        <v>2513</v>
      </c>
      <c r="P23" s="30">
        <v>2406</v>
      </c>
      <c r="Q23" s="30">
        <v>1695</v>
      </c>
      <c r="R23" s="30">
        <v>2062</v>
      </c>
      <c r="S23" s="30">
        <v>2095</v>
      </c>
      <c r="T23" s="30">
        <v>2325</v>
      </c>
    </row>
    <row r="24" spans="1:20" ht="13" x14ac:dyDescent="0.25">
      <c r="A24" s="8"/>
      <c r="B24" s="13"/>
      <c r="C24" s="13"/>
      <c r="F24" s="25"/>
      <c r="G24" s="25"/>
      <c r="H24" s="25"/>
      <c r="I24" s="25"/>
      <c r="J24" s="25"/>
      <c r="O24" s="29"/>
      <c r="P24" s="29"/>
    </row>
    <row r="25" spans="1:20" ht="13" x14ac:dyDescent="0.25">
      <c r="A25" s="3" t="s">
        <v>61</v>
      </c>
      <c r="B25" s="13">
        <v>52093</v>
      </c>
      <c r="C25" s="13">
        <v>53339</v>
      </c>
      <c r="D25" s="13">
        <v>52844</v>
      </c>
      <c r="E25" s="13">
        <v>52061</v>
      </c>
      <c r="F25" s="13">
        <v>53973</v>
      </c>
      <c r="G25" s="13">
        <v>56130</v>
      </c>
      <c r="H25" s="13">
        <v>55942</v>
      </c>
      <c r="I25" s="13">
        <v>55813</v>
      </c>
      <c r="J25" s="31">
        <v>55628</v>
      </c>
      <c r="K25" s="31">
        <v>55242</v>
      </c>
      <c r="L25" s="31">
        <v>55056</v>
      </c>
      <c r="M25" s="31">
        <v>54787</v>
      </c>
      <c r="N25" s="31">
        <v>54371</v>
      </c>
      <c r="O25" s="31">
        <v>54251</v>
      </c>
      <c r="P25" s="31">
        <v>54124</v>
      </c>
      <c r="Q25" s="31">
        <v>53673</v>
      </c>
      <c r="R25" s="31">
        <v>49951</v>
      </c>
      <c r="S25" s="31">
        <v>50242</v>
      </c>
      <c r="T25" s="31">
        <v>50980</v>
      </c>
    </row>
    <row r="26" spans="1:20" ht="13" x14ac:dyDescent="0.25">
      <c r="A26" s="5"/>
      <c r="B26" s="13"/>
      <c r="C26" s="13"/>
      <c r="F26" s="25"/>
      <c r="G26" s="25"/>
      <c r="H26" s="25"/>
      <c r="I26" s="25"/>
      <c r="J26" s="25"/>
      <c r="K26" s="25"/>
      <c r="O26" s="29"/>
      <c r="P26" s="29"/>
    </row>
    <row r="27" spans="1:20" ht="13" x14ac:dyDescent="0.25">
      <c r="A27" s="3" t="s">
        <v>62</v>
      </c>
      <c r="B27" s="13">
        <v>4568</v>
      </c>
      <c r="C27" s="13">
        <v>4132</v>
      </c>
      <c r="D27" s="13">
        <v>3025</v>
      </c>
      <c r="E27" s="13">
        <v>2374</v>
      </c>
      <c r="F27" s="13">
        <v>2117</v>
      </c>
      <c r="G27" s="13">
        <v>2102</v>
      </c>
      <c r="H27" s="13">
        <v>2139</v>
      </c>
      <c r="I27" s="13">
        <v>1599</v>
      </c>
      <c r="J27" s="31">
        <v>1633</v>
      </c>
      <c r="K27" s="31">
        <v>1297</v>
      </c>
      <c r="L27" s="31">
        <v>1702</v>
      </c>
      <c r="M27" s="31">
        <v>1725</v>
      </c>
      <c r="N27" s="31">
        <v>1705</v>
      </c>
      <c r="O27" s="31">
        <v>1243</v>
      </c>
      <c r="P27" s="31">
        <v>1190</v>
      </c>
      <c r="Q27" s="31">
        <v>1143</v>
      </c>
      <c r="R27" s="31">
        <v>1026</v>
      </c>
      <c r="S27" s="31">
        <v>921</v>
      </c>
      <c r="T27" s="31">
        <v>1016</v>
      </c>
    </row>
    <row r="28" spans="1:20" ht="13" x14ac:dyDescent="0.25">
      <c r="A28" s="5"/>
      <c r="B28" s="13"/>
      <c r="C28" s="13"/>
      <c r="F28" s="25"/>
      <c r="G28" s="25"/>
      <c r="H28" s="25"/>
      <c r="I28" s="25"/>
      <c r="J28" s="25"/>
      <c r="O28" s="29"/>
      <c r="P28" s="29"/>
    </row>
    <row r="29" spans="1:20" ht="13" x14ac:dyDescent="0.25">
      <c r="A29" s="7" t="s">
        <v>39</v>
      </c>
      <c r="B29" s="13">
        <v>4977</v>
      </c>
      <c r="C29" s="13">
        <v>4078</v>
      </c>
      <c r="D29" s="13">
        <v>3127</v>
      </c>
      <c r="E29" s="13">
        <v>2697</v>
      </c>
      <c r="F29" s="13">
        <v>3075</v>
      </c>
      <c r="G29" s="13">
        <v>2993</v>
      </c>
      <c r="H29" s="13">
        <v>2030</v>
      </c>
      <c r="I29" s="13">
        <v>1824</v>
      </c>
      <c r="J29" s="31">
        <v>1700</v>
      </c>
      <c r="K29" s="31">
        <v>1337</v>
      </c>
      <c r="L29" s="20">
        <v>1271</v>
      </c>
      <c r="M29" s="31">
        <v>1539</v>
      </c>
      <c r="N29" s="31">
        <v>1740</v>
      </c>
      <c r="O29" s="31">
        <v>1253</v>
      </c>
      <c r="P29" s="19">
        <v>1115</v>
      </c>
      <c r="Q29" s="19">
        <v>846</v>
      </c>
      <c r="R29" s="19">
        <v>831</v>
      </c>
      <c r="S29" s="19">
        <v>906</v>
      </c>
      <c r="T29" s="19">
        <f>125+719</f>
        <v>844</v>
      </c>
    </row>
    <row r="30" spans="1:20" ht="13" x14ac:dyDescent="0.25">
      <c r="A30" s="8"/>
      <c r="B30" s="13"/>
      <c r="C30" s="13"/>
      <c r="E30" s="26"/>
      <c r="F30" s="25"/>
      <c r="G30" s="25"/>
      <c r="H30" s="25"/>
      <c r="I30" s="25"/>
      <c r="J30" s="25"/>
      <c r="K30" s="25"/>
      <c r="O30" s="29"/>
      <c r="P30" s="29"/>
    </row>
    <row r="31" spans="1:20" ht="26" x14ac:dyDescent="0.25">
      <c r="A31" s="7" t="s">
        <v>63</v>
      </c>
      <c r="B31" s="13">
        <v>147538</v>
      </c>
      <c r="C31" s="13">
        <v>143130</v>
      </c>
      <c r="D31" s="13">
        <v>142708</v>
      </c>
      <c r="E31" s="13">
        <v>141069</v>
      </c>
      <c r="F31" s="13">
        <v>121145</v>
      </c>
      <c r="G31" s="19">
        <v>121299</v>
      </c>
      <c r="H31" s="19">
        <v>112684</v>
      </c>
      <c r="I31" s="19">
        <v>108487</v>
      </c>
      <c r="J31" s="19">
        <v>106165</v>
      </c>
      <c r="K31" s="19">
        <v>94250</v>
      </c>
      <c r="L31" s="19">
        <v>90730</v>
      </c>
      <c r="M31" s="19">
        <v>87144</v>
      </c>
      <c r="N31" s="19">
        <v>82534</v>
      </c>
      <c r="O31" s="19">
        <v>77034</v>
      </c>
      <c r="P31" s="19">
        <v>76492</v>
      </c>
      <c r="Q31" s="19">
        <v>73284</v>
      </c>
      <c r="R31" s="19">
        <v>69963</v>
      </c>
      <c r="S31" s="19">
        <v>66984</v>
      </c>
      <c r="T31" s="19">
        <v>64509</v>
      </c>
    </row>
    <row r="32" spans="1:20" ht="13" x14ac:dyDescent="0.25">
      <c r="A32" s="7"/>
      <c r="B32" s="13"/>
      <c r="C32" s="13"/>
      <c r="D32" s="13"/>
      <c r="E32" s="13"/>
      <c r="F32" s="13"/>
      <c r="G32" s="25"/>
      <c r="H32" s="25"/>
      <c r="I32" s="25"/>
    </row>
    <row r="33" spans="1:7" ht="13" x14ac:dyDescent="0.25">
      <c r="A33" s="7"/>
      <c r="B33" s="13"/>
      <c r="C33" s="13"/>
      <c r="D33" s="13"/>
      <c r="E33" s="13"/>
      <c r="F33" s="13"/>
    </row>
    <row r="34" spans="1:7" ht="13" x14ac:dyDescent="0.25">
      <c r="A34" s="8"/>
      <c r="B34" s="13"/>
      <c r="C34" s="13"/>
      <c r="D34" s="13"/>
      <c r="E34" s="13"/>
      <c r="F34" s="13"/>
    </row>
    <row r="35" spans="1:7" x14ac:dyDescent="0.25">
      <c r="A35" s="47" t="s">
        <v>7</v>
      </c>
      <c r="B35" s="47"/>
      <c r="C35" s="47"/>
      <c r="D35" s="47"/>
      <c r="E35" s="47"/>
      <c r="F35" s="47"/>
      <c r="G35" s="47"/>
    </row>
  </sheetData>
  <mergeCells count="22">
    <mergeCell ref="A35:G35"/>
    <mergeCell ref="H3:H4"/>
    <mergeCell ref="L3:L4"/>
    <mergeCell ref="K3:K4"/>
    <mergeCell ref="J3:J4"/>
    <mergeCell ref="I3:I4"/>
    <mergeCell ref="T3:T4"/>
    <mergeCell ref="A1:G1"/>
    <mergeCell ref="A3:A4"/>
    <mergeCell ref="B3:B4"/>
    <mergeCell ref="C3:C4"/>
    <mergeCell ref="D3:D4"/>
    <mergeCell ref="E3:E4"/>
    <mergeCell ref="F3:F4"/>
    <mergeCell ref="G3:G4"/>
    <mergeCell ref="S3:S4"/>
    <mergeCell ref="R3:R4"/>
    <mergeCell ref="Q3:Q4"/>
    <mergeCell ref="P3:P4"/>
    <mergeCell ref="O3:O4"/>
    <mergeCell ref="N3:N4"/>
    <mergeCell ref="M3:M4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Munka1</vt:lpstr>
      <vt:lpstr>Munka2</vt:lpstr>
      <vt:lpstr>Munka3</vt:lpstr>
      <vt:lpstr>Munka4</vt:lpstr>
    </vt:vector>
  </TitlesOfParts>
  <Company>Központi Statisztikai Hivatal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nr3624</dc:creator>
  <cp:lastModifiedBy>Benedeczky Lehel Dr.</cp:lastModifiedBy>
  <cp:lastPrinted>2019-12-02T14:37:31Z</cp:lastPrinted>
  <dcterms:created xsi:type="dcterms:W3CDTF">2014-05-20T12:19:05Z</dcterms:created>
  <dcterms:modified xsi:type="dcterms:W3CDTF">2026-07-13T14:18:48Z</dcterms:modified>
</cp:coreProperties>
</file>